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2120" windowHeight="9075" activeTab="0"/>
  </bookViews>
  <sheets>
    <sheet name="SSB Status" sheetId="1" r:id="rId1"/>
    <sheet name="SSB drift" sheetId="2" r:id="rId2"/>
  </sheets>
  <definedNames>
    <definedName name="_xlnm.Print_Area" localSheetId="1">'SSB drift'!$A$1:$M$80</definedName>
    <definedName name="_xlnm.Print_Area" localSheetId="0">'SSB Status'!$A$1:$F$37</definedName>
  </definedNames>
  <calcPr calcId="145621"/>
</workbook>
</file>

<file path=xl/sharedStrings.xml><?xml version="1.0" encoding="utf-8"?>
<sst xmlns="http://schemas.openxmlformats.org/spreadsheetml/2006/main" count="198" uniqueCount="113">
  <si>
    <t>SSB</t>
  </si>
  <si>
    <t>CVR-nr. 31526310</t>
  </si>
  <si>
    <t>Regnskab 2015</t>
  </si>
  <si>
    <t>side 3</t>
  </si>
  <si>
    <t>Status pr.</t>
  </si>
  <si>
    <t>31/12 2015</t>
  </si>
  <si>
    <t>AKTIVER:</t>
  </si>
  <si>
    <t>Girobeholdning</t>
  </si>
  <si>
    <t>Mellemregnskab Settlementet</t>
  </si>
  <si>
    <t>Mellemregnskab Idrætsfabrikken</t>
  </si>
  <si>
    <t>Lån Idrætsfabrikken: ombygning</t>
  </si>
  <si>
    <t>Lån Idrætsfabrikken:  Køb Værksted</t>
  </si>
  <si>
    <t>Deposita</t>
  </si>
  <si>
    <t>Udlæg</t>
  </si>
  <si>
    <t>Aktiver i alt</t>
  </si>
  <si>
    <t>PASSIVER:</t>
  </si>
  <si>
    <t>Skyldig omkostninger</t>
  </si>
  <si>
    <t>Idrætsfabrik: Fairplay-bane</t>
  </si>
  <si>
    <t xml:space="preserve">Skyldig ferie </t>
  </si>
  <si>
    <t>Hensatte tilskud:</t>
  </si>
  <si>
    <t>FOS-pulje: Kunstgræs</t>
  </si>
  <si>
    <t>FOS: Drengefest</t>
  </si>
  <si>
    <t>BG Fond: Udv.hæm.Børn</t>
  </si>
  <si>
    <t>DGI udstyr</t>
  </si>
  <si>
    <t>Nordvestfond Seniorer</t>
  </si>
  <si>
    <t>SUF Sundhed</t>
  </si>
  <si>
    <t>Reserver:</t>
  </si>
  <si>
    <t>B+U kasse</t>
  </si>
  <si>
    <t xml:space="preserve">Materiel-kasse </t>
  </si>
  <si>
    <t xml:space="preserve">Aktivkasse </t>
  </si>
  <si>
    <t>Egenkapital:</t>
  </si>
  <si>
    <t xml:space="preserve">Formue 1/1 </t>
  </si>
  <si>
    <t>Årets drift</t>
  </si>
  <si>
    <t>Passiver i alt</t>
  </si>
  <si>
    <t xml:space="preserve">SSB </t>
  </si>
  <si>
    <t>Regnskab 2016</t>
  </si>
  <si>
    <t>side 1</t>
  </si>
  <si>
    <t>AFDELING</t>
  </si>
  <si>
    <t>HOLD</t>
  </si>
  <si>
    <t>EMNE</t>
  </si>
  <si>
    <t xml:space="preserve">Kontingent </t>
  </si>
  <si>
    <t>Udgifter</t>
  </si>
  <si>
    <t>Netto 2015</t>
  </si>
  <si>
    <t>Netto 2016</t>
  </si>
  <si>
    <t>Budget 2017</t>
  </si>
  <si>
    <t>Fodbold</t>
  </si>
  <si>
    <t>Voksen</t>
  </si>
  <si>
    <t>Senior 7</t>
  </si>
  <si>
    <t>Senior 11</t>
  </si>
  <si>
    <t>Veteran</t>
  </si>
  <si>
    <t>60+</t>
  </si>
  <si>
    <t>Fitness</t>
  </si>
  <si>
    <t>Badminton</t>
  </si>
  <si>
    <t>Svømning</t>
  </si>
  <si>
    <t>Budo</t>
  </si>
  <si>
    <t>Indv. Q</t>
  </si>
  <si>
    <t>Voksenafdeling i alt</t>
  </si>
  <si>
    <t>Kontingent</t>
  </si>
  <si>
    <t>Senior</t>
  </si>
  <si>
    <t>Kontingenter</t>
  </si>
  <si>
    <t>Materiel</t>
  </si>
  <si>
    <t>Kurser</t>
  </si>
  <si>
    <t>Arr.</t>
  </si>
  <si>
    <t>Omk.godtg.</t>
  </si>
  <si>
    <t>Automat kaffe</t>
  </si>
  <si>
    <t>Møder, gaver  mm</t>
  </si>
  <si>
    <t>Seniorafdeling i alt</t>
  </si>
  <si>
    <t>Legestuer</t>
  </si>
  <si>
    <t>B+U Familie</t>
  </si>
  <si>
    <t>Særlige Børn</t>
  </si>
  <si>
    <t>B+U</t>
  </si>
  <si>
    <t>Drenge</t>
  </si>
  <si>
    <t>Piger</t>
  </si>
  <si>
    <t>For sjov</t>
  </si>
  <si>
    <t>Gymnastik</t>
  </si>
  <si>
    <t>Kung Fu</t>
  </si>
  <si>
    <t>Skak</t>
  </si>
  <si>
    <t>Q-aktiviteter</t>
  </si>
  <si>
    <t xml:space="preserve">B+U </t>
  </si>
  <si>
    <t xml:space="preserve">B+U Udvalg </t>
  </si>
  <si>
    <t>Diverse aktiviteter</t>
  </si>
  <si>
    <t>Børn- og Ungeafdeling i alt</t>
  </si>
  <si>
    <t>side 2</t>
  </si>
  <si>
    <t>Indtægter</t>
  </si>
  <si>
    <t>Netto 2014</t>
  </si>
  <si>
    <t>Fælles</t>
  </si>
  <si>
    <t>Koloni</t>
  </si>
  <si>
    <t>Busdrift + kørsel</t>
  </si>
  <si>
    <t>Gaver</t>
  </si>
  <si>
    <t>Generalforsamling + møder</t>
  </si>
  <si>
    <t>Hjemmeside / Reklame</t>
  </si>
  <si>
    <t xml:space="preserve">Gebyrer </t>
  </si>
  <si>
    <t>Arrangementer</t>
  </si>
  <si>
    <t xml:space="preserve">Lønadm. </t>
  </si>
  <si>
    <t>Revision</t>
  </si>
  <si>
    <t>Kontingent Forbund</t>
  </si>
  <si>
    <t>Personaleudgifter</t>
  </si>
  <si>
    <t>Butik Istedgade 79</t>
  </si>
  <si>
    <t>Kontor</t>
  </si>
  <si>
    <t>Lønninger</t>
  </si>
  <si>
    <t>SSB-løb</t>
  </si>
  <si>
    <t>Renter</t>
  </si>
  <si>
    <t>Tilskud FOS</t>
  </si>
  <si>
    <t>Tilskud § 79</t>
  </si>
  <si>
    <t>Halleje</t>
  </si>
  <si>
    <t>Gave Idrætsfabrik: udstyr</t>
  </si>
  <si>
    <t>Fælles i alt</t>
  </si>
  <si>
    <t>Hensat  revision mv.</t>
  </si>
  <si>
    <t>Div.udgifter og materiel</t>
  </si>
  <si>
    <t>Diverse indtægter</t>
  </si>
  <si>
    <t>31/12 2016</t>
  </si>
  <si>
    <t>Motionsprojekt</t>
  </si>
  <si>
    <t xml:space="preserve"> SSB-driftsresultat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</si>
</sst>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MS Sans Serif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sz val="11"/>
      <color indexed="17"/>
      <name val="Arial"/>
      <family val="2"/>
    </font>
    <font>
      <u val="single"/>
      <sz val="11"/>
      <color indexed="17"/>
      <name val="Arial"/>
      <family val="2"/>
    </font>
    <font>
      <b/>
      <u val="single"/>
      <sz val="11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1"/>
      <color indexed="10"/>
      <name val="Arial"/>
      <family val="2"/>
    </font>
    <font>
      <sz val="12"/>
      <name val="Arial"/>
      <family val="2"/>
    </font>
    <font>
      <sz val="9"/>
      <color indexed="17"/>
      <name val="Arial"/>
      <family val="2"/>
    </font>
    <font>
      <u val="single"/>
      <sz val="10"/>
      <name val="MS Sans Serif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/>
      <protection/>
    </xf>
    <xf numFmtId="4" fontId="12" fillId="0" borderId="2" xfId="0" applyNumberFormat="1" applyFont="1" applyFill="1" applyBorder="1" applyAlignment="1" applyProtection="1">
      <alignment/>
      <protection/>
    </xf>
    <xf numFmtId="4" fontId="13" fillId="0" borderId="2" xfId="0" applyNumberFormat="1" applyFont="1" applyFill="1" applyBorder="1" applyAlignment="1" applyProtection="1">
      <alignment/>
      <protection/>
    </xf>
    <xf numFmtId="4" fontId="11" fillId="0" borderId="3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14" fillId="0" borderId="0" xfId="0" applyFont="1"/>
    <xf numFmtId="0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/>
    <xf numFmtId="0" fontId="14" fillId="0" borderId="0" xfId="0" applyFont="1" applyBorder="1"/>
    <xf numFmtId="0" fontId="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4" fontId="20" fillId="0" borderId="3" xfId="0" applyNumberFormat="1" applyFont="1" applyFill="1" applyBorder="1" applyAlignment="1" applyProtection="1">
      <alignment horizontal="right"/>
      <protection/>
    </xf>
    <xf numFmtId="4" fontId="21" fillId="0" borderId="3" xfId="0" applyNumberFormat="1" applyFont="1" applyFill="1" applyBorder="1" applyAlignment="1" applyProtection="1">
      <alignment/>
      <protection/>
    </xf>
    <xf numFmtId="4" fontId="22" fillId="0" borderId="3" xfId="0" applyNumberFormat="1" applyFont="1" applyFill="1" applyBorder="1" applyAlignment="1" applyProtection="1">
      <alignment/>
      <protection/>
    </xf>
    <xf numFmtId="4" fontId="23" fillId="0" borderId="3" xfId="0" applyNumberFormat="1" applyFont="1" applyFill="1" applyBorder="1" applyAlignment="1" applyProtection="1">
      <alignment/>
      <protection/>
    </xf>
    <xf numFmtId="4" fontId="15" fillId="0" borderId="3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4" fillId="0" borderId="6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applyProtection="1">
      <alignment horizontal="right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15" fillId="0" borderId="8" xfId="0" applyNumberFormat="1" applyFont="1" applyFill="1" applyBorder="1" applyAlignment="1" applyProtection="1">
      <alignment horizontal="right"/>
      <protection/>
    </xf>
    <xf numFmtId="0" fontId="0" fillId="0" borderId="2" xfId="0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/>
      <protection/>
    </xf>
    <xf numFmtId="4" fontId="3" fillId="0" borderId="3" xfId="0" applyNumberFormat="1" applyFont="1" applyFill="1" applyBorder="1" applyAlignment="1" applyProtection="1">
      <alignment horizontal="right"/>
      <protection/>
    </xf>
    <xf numFmtId="0" fontId="0" fillId="0" borderId="2" xfId="0" applyBorder="1"/>
    <xf numFmtId="4" fontId="3" fillId="0" borderId="13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15" fillId="0" borderId="15" xfId="0" applyNumberFormat="1" applyFont="1" applyFill="1" applyBorder="1" applyAlignment="1" applyProtection="1">
      <alignment/>
      <protection/>
    </xf>
    <xf numFmtId="3" fontId="12" fillId="0" borderId="3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15" fillId="0" borderId="17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15" fillId="0" borderId="8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4" fontId="2" fillId="0" borderId="2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3" fontId="15" fillId="0" borderId="8" xfId="0" applyNumberFormat="1" applyFont="1" applyFill="1" applyBorder="1" applyAlignment="1" applyProtection="1">
      <alignment horizontal="right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0" fontId="3" fillId="0" borderId="3" xfId="0" applyNumberFormat="1" applyFont="1" applyFill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3" fontId="13" fillId="0" borderId="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left"/>
      <protection/>
    </xf>
    <xf numFmtId="4" fontId="26" fillId="0" borderId="3" xfId="0" applyNumberFormat="1" applyFont="1" applyFill="1" applyBorder="1" applyAlignment="1" applyProtection="1">
      <alignment horizontal="left"/>
      <protection/>
    </xf>
    <xf numFmtId="3" fontId="10" fillId="0" borderId="16" xfId="0" applyNumberFormat="1" applyFont="1" applyFill="1" applyBorder="1" applyAlignment="1" applyProtection="1">
      <alignment/>
      <protection/>
    </xf>
    <xf numFmtId="0" fontId="27" fillId="0" borderId="9" xfId="0" applyNumberFormat="1" applyFont="1" applyFill="1" applyBorder="1" applyAlignment="1" applyProtection="1">
      <alignment horizontal="right"/>
      <protection/>
    </xf>
    <xf numFmtId="4" fontId="27" fillId="0" borderId="9" xfId="0" applyNumberFormat="1" applyFont="1" applyFill="1" applyBorder="1" applyAlignment="1" applyProtection="1">
      <alignment horizontal="left"/>
      <protection/>
    </xf>
    <xf numFmtId="4" fontId="27" fillId="0" borderId="10" xfId="0" applyNumberFormat="1" applyFont="1" applyFill="1" applyBorder="1" applyAlignment="1" applyProtection="1">
      <alignment horizontal="left"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 horizontal="left"/>
      <protection/>
    </xf>
    <xf numFmtId="3" fontId="2" fillId="0" borderId="8" xfId="0" applyNumberFormat="1" applyFont="1" applyFill="1" applyBorder="1" applyAlignment="1" applyProtection="1">
      <alignment horizontal="right"/>
      <protection/>
    </xf>
    <xf numFmtId="3" fontId="15" fillId="0" borderId="20" xfId="0" applyNumberFormat="1" applyFont="1" applyFill="1" applyBorder="1" applyAlignment="1" applyProtection="1">
      <alignment horizontal="right"/>
      <protection/>
    </xf>
    <xf numFmtId="4" fontId="2" fillId="0" borderId="3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3" fontId="24" fillId="0" borderId="1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4" fontId="12" fillId="0" borderId="3" xfId="0" applyNumberFormat="1" applyFont="1" applyFill="1" applyBorder="1" applyAlignment="1" applyProtection="1">
      <alignment horizontal="right"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 horizontal="right"/>
      <protection/>
    </xf>
    <xf numFmtId="4" fontId="28" fillId="0" borderId="3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5" fillId="0" borderId="6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 horizontal="right"/>
      <protection/>
    </xf>
    <xf numFmtId="4" fontId="15" fillId="0" borderId="9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4" fontId="15" fillId="0" borderId="9" xfId="0" applyNumberFormat="1" applyFont="1" applyFill="1" applyBorder="1" applyAlignment="1" applyProtection="1">
      <alignment horizontal="right"/>
      <protection/>
    </xf>
    <xf numFmtId="4" fontId="10" fillId="0" borderId="23" xfId="0" applyNumberFormat="1" applyFont="1" applyFill="1" applyBorder="1" applyAlignment="1" applyProtection="1">
      <alignment/>
      <protection/>
    </xf>
    <xf numFmtId="4" fontId="2" fillId="0" borderId="3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4" fontId="7" fillId="0" borderId="3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4" fontId="11" fillId="0" borderId="7" xfId="0" applyNumberFormat="1" applyFont="1" applyFill="1" applyBorder="1" applyAlignment="1" applyProtection="1">
      <alignment horizontal="right"/>
      <protection/>
    </xf>
    <xf numFmtId="3" fontId="11" fillId="0" borderId="24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4" fontId="20" fillId="0" borderId="7" xfId="0" applyNumberFormat="1" applyFont="1" applyFill="1" applyBorder="1" applyAlignment="1" applyProtection="1">
      <alignment horizontal="right"/>
      <protection/>
    </xf>
    <xf numFmtId="4" fontId="5" fillId="0" borderId="5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right"/>
      <protection/>
    </xf>
    <xf numFmtId="4" fontId="0" fillId="0" borderId="0" xfId="0" applyNumberFormat="1"/>
    <xf numFmtId="4" fontId="31" fillId="0" borderId="0" xfId="0" applyNumberFormat="1" applyFont="1"/>
    <xf numFmtId="0" fontId="0" fillId="0" borderId="0" xfId="0" applyAlignment="1">
      <alignment horizontal="right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20" fillId="0" borderId="26" xfId="0" applyNumberFormat="1" applyFont="1" applyFill="1" applyBorder="1" applyAlignment="1" applyProtection="1">
      <alignment/>
      <protection/>
    </xf>
    <xf numFmtId="4" fontId="2" fillId="0" borderId="27" xfId="0" applyNumberFormat="1" applyFont="1" applyFill="1" applyBorder="1" applyAlignment="1" applyProtection="1">
      <alignment horizontal="center"/>
      <protection/>
    </xf>
    <xf numFmtId="4" fontId="15" fillId="0" borderId="28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25">
      <selection activeCell="L36" sqref="L36"/>
    </sheetView>
  </sheetViews>
  <sheetFormatPr defaultColWidth="9.140625" defaultRowHeight="12.75"/>
  <cols>
    <col min="1" max="1" width="17.57421875" style="0" customWidth="1"/>
    <col min="2" max="2" width="18.140625" style="0" customWidth="1"/>
    <col min="3" max="3" width="13.00390625" style="0" customWidth="1"/>
    <col min="4" max="4" width="12.8515625" style="0" customWidth="1"/>
    <col min="5" max="5" width="2.421875" style="0" customWidth="1"/>
    <col min="6" max="6" width="13.28125" style="17" customWidth="1"/>
    <col min="7" max="7" width="5.00390625" style="0" customWidth="1"/>
    <col min="8" max="8" width="11.57421875" style="0" bestFit="1" customWidth="1"/>
    <col min="9" max="9" width="9.8515625" style="0" bestFit="1" customWidth="1"/>
  </cols>
  <sheetData>
    <row r="1" spans="1:6" s="21" customFormat="1" ht="18">
      <c r="A1" s="18" t="s">
        <v>0</v>
      </c>
      <c r="B1" s="23" t="s">
        <v>1</v>
      </c>
      <c r="C1" s="19"/>
      <c r="D1" s="20" t="s">
        <v>35</v>
      </c>
      <c r="E1" s="18"/>
      <c r="F1" s="22"/>
    </row>
    <row r="2" spans="1:6" ht="18">
      <c r="A2" s="146"/>
      <c r="B2" s="146"/>
      <c r="C2" s="147"/>
      <c r="D2" s="148"/>
      <c r="E2" s="146"/>
      <c r="F2" s="142" t="s">
        <v>3</v>
      </c>
    </row>
    <row r="3" spans="1:6" ht="16.5" thickBot="1">
      <c r="A3" s="143" t="s">
        <v>4</v>
      </c>
      <c r="B3" s="143"/>
      <c r="C3" s="144"/>
      <c r="D3" s="144" t="s">
        <v>110</v>
      </c>
      <c r="E3" s="145"/>
      <c r="F3" s="141" t="s">
        <v>5</v>
      </c>
    </row>
    <row r="4" spans="1:6" ht="15.75">
      <c r="A4" s="7"/>
      <c r="B4" s="7"/>
      <c r="C4" s="28"/>
      <c r="D4" s="28"/>
      <c r="E4" s="8"/>
      <c r="F4" s="11"/>
    </row>
    <row r="5" spans="1:6" ht="15">
      <c r="A5" s="1" t="s">
        <v>6</v>
      </c>
      <c r="B5" s="2"/>
      <c r="C5" s="29"/>
      <c r="D5" s="29"/>
      <c r="E5" s="9"/>
      <c r="F5" s="139"/>
    </row>
    <row r="6" spans="1:6" ht="14.25">
      <c r="A6" s="3" t="s">
        <v>7</v>
      </c>
      <c r="B6" s="2"/>
      <c r="C6" s="29"/>
      <c r="D6" s="29">
        <v>289026.89</v>
      </c>
      <c r="E6" s="9"/>
      <c r="F6" s="12">
        <v>104439.09</v>
      </c>
    </row>
    <row r="7" spans="1:6" ht="14.25">
      <c r="A7" s="3" t="s">
        <v>8</v>
      </c>
      <c r="B7" s="2"/>
      <c r="C7" s="29"/>
      <c r="D7" s="29">
        <v>273461</v>
      </c>
      <c r="E7" s="9"/>
      <c r="F7" s="12">
        <v>358466.39</v>
      </c>
    </row>
    <row r="8" spans="1:6" ht="14.25">
      <c r="A8" s="3" t="s">
        <v>9</v>
      </c>
      <c r="B8" s="2"/>
      <c r="C8" s="29"/>
      <c r="D8" s="29">
        <v>-70026.65</v>
      </c>
      <c r="E8" s="9"/>
      <c r="F8" s="12">
        <v>22545.62</v>
      </c>
    </row>
    <row r="9" spans="1:6" ht="14.25">
      <c r="A9" s="3" t="s">
        <v>10</v>
      </c>
      <c r="B9" s="2"/>
      <c r="C9" s="29"/>
      <c r="D9" s="29">
        <v>1300000</v>
      </c>
      <c r="E9" s="9"/>
      <c r="F9" s="12">
        <v>1300000</v>
      </c>
    </row>
    <row r="10" spans="1:6" ht="14.25">
      <c r="A10" s="3" t="s">
        <v>11</v>
      </c>
      <c r="B10" s="2"/>
      <c r="C10" s="29"/>
      <c r="D10" s="29">
        <v>1000000</v>
      </c>
      <c r="E10" s="9"/>
      <c r="F10" s="12">
        <v>1000000</v>
      </c>
    </row>
    <row r="11" spans="1:6" ht="14.25">
      <c r="A11" s="3" t="s">
        <v>12</v>
      </c>
      <c r="B11" s="2"/>
      <c r="C11" s="29"/>
      <c r="D11" s="29">
        <v>200</v>
      </c>
      <c r="E11" s="9"/>
      <c r="F11" s="12">
        <v>2200</v>
      </c>
    </row>
    <row r="12" spans="1:6" ht="14.25">
      <c r="A12" s="3" t="s">
        <v>13</v>
      </c>
      <c r="B12" s="2"/>
      <c r="C12" s="29"/>
      <c r="D12" s="30">
        <v>12102</v>
      </c>
      <c r="E12" s="9"/>
      <c r="F12" s="13">
        <v>0</v>
      </c>
    </row>
    <row r="13" spans="1:6" ht="14.25">
      <c r="A13" s="3"/>
      <c r="B13" s="2"/>
      <c r="C13" s="29"/>
      <c r="D13" s="30"/>
      <c r="E13" s="9"/>
      <c r="F13" s="13"/>
    </row>
    <row r="14" spans="1:6" ht="15">
      <c r="A14" s="5" t="s">
        <v>14</v>
      </c>
      <c r="B14" s="2"/>
      <c r="C14" s="29"/>
      <c r="D14" s="31">
        <f>SUM(D6:D12)</f>
        <v>2804763.24</v>
      </c>
      <c r="E14" s="10"/>
      <c r="F14" s="14">
        <f>SUM(F6:F12)</f>
        <v>2787651.1</v>
      </c>
    </row>
    <row r="15" spans="1:6" ht="15">
      <c r="A15" s="5"/>
      <c r="B15" s="2"/>
      <c r="C15" s="29"/>
      <c r="D15" s="32"/>
      <c r="E15" s="10"/>
      <c r="F15" s="15"/>
    </row>
    <row r="16" spans="1:6" ht="15">
      <c r="A16" s="1" t="s">
        <v>15</v>
      </c>
      <c r="B16" s="2"/>
      <c r="C16" s="29"/>
      <c r="D16" s="29"/>
      <c r="E16" s="9"/>
      <c r="F16" s="12"/>
    </row>
    <row r="17" spans="1:8" ht="14.25">
      <c r="A17" s="2" t="s">
        <v>16</v>
      </c>
      <c r="B17" s="2"/>
      <c r="C17" s="29"/>
      <c r="D17" s="29">
        <v>19744.49</v>
      </c>
      <c r="E17" s="9"/>
      <c r="F17" s="12">
        <v>0</v>
      </c>
      <c r="H17" s="149"/>
    </row>
    <row r="18" spans="1:6" ht="14.25">
      <c r="A18" s="3" t="s">
        <v>17</v>
      </c>
      <c r="B18" s="6"/>
      <c r="C18" s="30"/>
      <c r="D18" s="29">
        <v>1855.95</v>
      </c>
      <c r="E18" s="9"/>
      <c r="F18" s="12">
        <v>1855.95</v>
      </c>
    </row>
    <row r="19" spans="1:6" ht="14.25">
      <c r="A19" s="3" t="s">
        <v>107</v>
      </c>
      <c r="B19" s="2"/>
      <c r="C19" s="29"/>
      <c r="D19" s="29">
        <v>30000</v>
      </c>
      <c r="E19" s="9"/>
      <c r="F19" s="12">
        <v>35000</v>
      </c>
    </row>
    <row r="20" spans="1:6" ht="14.25">
      <c r="A20" s="3" t="s">
        <v>18</v>
      </c>
      <c r="B20" s="2"/>
      <c r="C20" s="29"/>
      <c r="D20" s="29">
        <v>10562.37</v>
      </c>
      <c r="E20" s="9"/>
      <c r="F20" s="12">
        <v>55118.16</v>
      </c>
    </row>
    <row r="21" spans="1:6" ht="15">
      <c r="A21" s="5" t="s">
        <v>19</v>
      </c>
      <c r="B21" s="2"/>
      <c r="C21" s="29"/>
      <c r="D21" s="29"/>
      <c r="E21" s="9"/>
      <c r="F21" s="12"/>
    </row>
    <row r="22" spans="1:6" ht="14.25">
      <c r="A22" s="3" t="s">
        <v>20</v>
      </c>
      <c r="B22" s="6"/>
      <c r="C22" s="29">
        <v>200000</v>
      </c>
      <c r="D22" s="29"/>
      <c r="E22" s="9"/>
      <c r="F22" s="12">
        <v>200000</v>
      </c>
    </row>
    <row r="23" spans="1:6" ht="14.25">
      <c r="A23" s="3" t="s">
        <v>21</v>
      </c>
      <c r="B23" s="6"/>
      <c r="C23" s="29">
        <v>25000</v>
      </c>
      <c r="D23" s="29"/>
      <c r="E23" s="9"/>
      <c r="F23" s="12">
        <v>25000</v>
      </c>
    </row>
    <row r="24" spans="1:9" ht="14.25">
      <c r="A24" s="3" t="s">
        <v>22</v>
      </c>
      <c r="B24" s="6"/>
      <c r="C24" s="29">
        <v>100000</v>
      </c>
      <c r="D24" s="29"/>
      <c r="E24" s="9"/>
      <c r="F24" s="12">
        <v>100000</v>
      </c>
      <c r="H24" s="151"/>
      <c r="I24" s="151"/>
    </row>
    <row r="25" spans="1:9" ht="14.25">
      <c r="A25" s="3" t="s">
        <v>23</v>
      </c>
      <c r="B25" s="6"/>
      <c r="C25" s="29">
        <v>18054.74</v>
      </c>
      <c r="D25" s="29"/>
      <c r="E25" s="9"/>
      <c r="F25" s="12">
        <v>33000</v>
      </c>
      <c r="H25" s="149"/>
      <c r="I25" s="149"/>
    </row>
    <row r="26" spans="1:9" ht="14.25">
      <c r="A26" s="3" t="s">
        <v>24</v>
      </c>
      <c r="B26" s="6"/>
      <c r="C26" s="29">
        <v>8000</v>
      </c>
      <c r="D26" s="29"/>
      <c r="E26" s="9"/>
      <c r="F26" s="12">
        <v>13895.87</v>
      </c>
      <c r="H26" s="149"/>
      <c r="I26" s="149"/>
    </row>
    <row r="27" spans="1:9" ht="14.25">
      <c r="A27" s="3" t="s">
        <v>111</v>
      </c>
      <c r="B27" s="6"/>
      <c r="C27" s="29">
        <v>0</v>
      </c>
      <c r="D27" s="29"/>
      <c r="E27" s="9"/>
      <c r="F27" s="12">
        <v>25990.17</v>
      </c>
      <c r="H27" s="149"/>
      <c r="I27" s="149"/>
    </row>
    <row r="28" spans="1:9" ht="14.25">
      <c r="A28" s="3" t="s">
        <v>25</v>
      </c>
      <c r="B28" s="6"/>
      <c r="C28" s="30">
        <v>0</v>
      </c>
      <c r="D28" s="29">
        <f>SUM(C22:C28)</f>
        <v>351054.74</v>
      </c>
      <c r="E28" s="9"/>
      <c r="F28" s="12">
        <v>20000</v>
      </c>
      <c r="H28" s="150"/>
      <c r="I28" s="149"/>
    </row>
    <row r="29" spans="1:8" ht="15">
      <c r="A29" s="5" t="s">
        <v>26</v>
      </c>
      <c r="B29" s="6"/>
      <c r="C29" s="30"/>
      <c r="D29" s="29"/>
      <c r="E29" s="9"/>
      <c r="F29" s="12"/>
      <c r="H29" s="149"/>
    </row>
    <row r="30" spans="1:6" ht="14.25">
      <c r="A30" s="3" t="s">
        <v>27</v>
      </c>
      <c r="B30" s="2"/>
      <c r="C30" s="29">
        <v>9140.33</v>
      </c>
      <c r="D30" s="29"/>
      <c r="E30" s="9"/>
      <c r="F30" s="12">
        <v>9140.33</v>
      </c>
    </row>
    <row r="31" spans="1:6" ht="14.25">
      <c r="A31" s="3" t="s">
        <v>28</v>
      </c>
      <c r="B31" s="2"/>
      <c r="C31" s="29">
        <v>30200.93</v>
      </c>
      <c r="D31" s="29"/>
      <c r="E31" s="9"/>
      <c r="F31" s="12">
        <v>30200.93</v>
      </c>
    </row>
    <row r="32" spans="1:6" ht="14.25">
      <c r="A32" s="3" t="s">
        <v>29</v>
      </c>
      <c r="B32" s="2"/>
      <c r="C32" s="30">
        <v>71839.45</v>
      </c>
      <c r="D32" s="33">
        <f>SUM(C30:C32)</f>
        <v>111180.70999999999</v>
      </c>
      <c r="E32" s="9"/>
      <c r="F32" s="13">
        <v>71839.45</v>
      </c>
    </row>
    <row r="33" spans="1:6" ht="15">
      <c r="A33" s="1" t="s">
        <v>30</v>
      </c>
      <c r="B33" s="2"/>
      <c r="C33" s="29"/>
      <c r="D33" s="29"/>
      <c r="E33" s="9"/>
      <c r="F33" s="16"/>
    </row>
    <row r="34" spans="1:6" ht="14.25">
      <c r="A34" s="3" t="s">
        <v>31</v>
      </c>
      <c r="B34" s="2"/>
      <c r="C34" s="29">
        <v>2166610.24</v>
      </c>
      <c r="D34" s="29"/>
      <c r="E34" s="9"/>
      <c r="F34" s="12">
        <v>1956429.34</v>
      </c>
    </row>
    <row r="35" spans="1:6" ht="14.25">
      <c r="A35" s="3" t="s">
        <v>32</v>
      </c>
      <c r="B35" s="2"/>
      <c r="C35" s="30">
        <v>113754.74</v>
      </c>
      <c r="D35" s="30">
        <f>SUM(C34:C35)</f>
        <v>2280364.9800000004</v>
      </c>
      <c r="E35" s="9"/>
      <c r="F35" s="13">
        <v>210180.9</v>
      </c>
    </row>
    <row r="36" spans="1:6" ht="14.25">
      <c r="A36" s="3"/>
      <c r="B36" s="2"/>
      <c r="C36" s="30"/>
      <c r="D36" s="30"/>
      <c r="E36" s="9"/>
      <c r="F36" s="13"/>
    </row>
    <row r="37" spans="1:6" ht="15">
      <c r="A37" s="5" t="s">
        <v>33</v>
      </c>
      <c r="B37" s="2"/>
      <c r="C37" s="29"/>
      <c r="D37" s="31">
        <f>SUM(D17:D35)</f>
        <v>2804763.24</v>
      </c>
      <c r="E37" s="10"/>
      <c r="F37" s="14">
        <f>SUM(F17:F35)</f>
        <v>2787651.1</v>
      </c>
    </row>
  </sheetData>
  <printOptions gridLines="1"/>
  <pageMargins left="1.54" right="0.24" top="0.71" bottom="0.39" header="0.22" footer="0.16"/>
  <pageSetup horizontalDpi="600" verticalDpi="600" orientation="portrait" paperSize="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75" zoomScaleNormal="75" workbookViewId="0" topLeftCell="A1">
      <selection activeCell="R26" sqref="R26"/>
    </sheetView>
  </sheetViews>
  <sheetFormatPr defaultColWidth="10.00390625" defaultRowHeight="12.75"/>
  <cols>
    <col min="1" max="1" width="15.57421875" style="25" customWidth="1"/>
    <col min="2" max="2" width="12.28125" style="25" customWidth="1"/>
    <col min="3" max="3" width="18.8515625" style="25" customWidth="1"/>
    <col min="4" max="4" width="0.9921875" style="25" customWidth="1"/>
    <col min="5" max="5" width="17.140625" style="25" customWidth="1"/>
    <col min="6" max="6" width="14.00390625" style="25" customWidth="1"/>
    <col min="7" max="7" width="13.00390625" style="24" customWidth="1"/>
    <col min="8" max="8" width="1.28515625" style="26" customWidth="1"/>
    <col min="9" max="9" width="15.140625" style="27" customWidth="1"/>
    <col min="10" max="10" width="16.00390625" style="25" customWidth="1"/>
    <col min="11" max="11" width="14.140625" style="140" customWidth="1"/>
    <col min="12" max="12" width="1.8515625" style="25" customWidth="1"/>
    <col min="13" max="13" width="14.8515625" style="25" customWidth="1"/>
    <col min="14" max="14" width="10.00390625" style="25" customWidth="1"/>
    <col min="15" max="16" width="10.421875" style="25" bestFit="1" customWidth="1"/>
    <col min="17" max="16384" width="10.00390625" style="25" customWidth="1"/>
  </cols>
  <sheetData>
    <row r="1" spans="1:13" ht="18.75" thickBot="1">
      <c r="A1" s="4" t="s">
        <v>34</v>
      </c>
      <c r="B1" s="34" t="s">
        <v>1</v>
      </c>
      <c r="C1" s="4"/>
      <c r="D1" s="35"/>
      <c r="E1" s="36"/>
      <c r="F1" s="4" t="s">
        <v>2</v>
      </c>
      <c r="G1" s="37"/>
      <c r="H1" s="36"/>
      <c r="I1" s="36"/>
      <c r="J1" s="4" t="s">
        <v>35</v>
      </c>
      <c r="K1" s="38"/>
      <c r="L1" s="39"/>
      <c r="M1" s="40" t="s">
        <v>36</v>
      </c>
    </row>
    <row r="2" spans="1:13" s="26" customFormat="1" ht="18.75" thickBot="1">
      <c r="A2" s="4"/>
      <c r="B2" s="34"/>
      <c r="C2" s="4"/>
      <c r="D2" s="41"/>
      <c r="E2" s="42"/>
      <c r="F2" s="4"/>
      <c r="G2" s="43"/>
      <c r="H2" s="42"/>
      <c r="I2" s="42"/>
      <c r="J2" s="4"/>
      <c r="K2" s="43"/>
      <c r="L2" s="39"/>
      <c r="M2" s="40"/>
    </row>
    <row r="3" spans="1:13" s="26" customFormat="1" ht="15.75" thickBot="1">
      <c r="A3" s="44" t="s">
        <v>37</v>
      </c>
      <c r="B3" s="45" t="s">
        <v>38</v>
      </c>
      <c r="C3" s="45" t="s">
        <v>39</v>
      </c>
      <c r="D3" s="46"/>
      <c r="E3" s="47" t="s">
        <v>40</v>
      </c>
      <c r="F3" s="48" t="s">
        <v>41</v>
      </c>
      <c r="G3" s="49" t="s">
        <v>42</v>
      </c>
      <c r="H3" s="50"/>
      <c r="I3" s="128" t="s">
        <v>40</v>
      </c>
      <c r="J3" s="128" t="s">
        <v>41</v>
      </c>
      <c r="K3" s="131" t="s">
        <v>43</v>
      </c>
      <c r="L3" s="51"/>
      <c r="M3" s="82" t="s">
        <v>44</v>
      </c>
    </row>
    <row r="4" spans="1:13" s="26" customFormat="1" ht="15">
      <c r="A4" s="2" t="s">
        <v>45</v>
      </c>
      <c r="B4" s="2" t="s">
        <v>46</v>
      </c>
      <c r="C4" s="2" t="s">
        <v>47</v>
      </c>
      <c r="D4" s="52"/>
      <c r="E4" s="54">
        <v>51600</v>
      </c>
      <c r="F4" s="55">
        <v>-28265.16</v>
      </c>
      <c r="G4" s="56">
        <f aca="true" t="shared" si="0" ref="G4:G12">SUM(E4:F4)</f>
        <v>23334.84</v>
      </c>
      <c r="H4" s="53"/>
      <c r="I4" s="129">
        <v>18700</v>
      </c>
      <c r="J4" s="133">
        <v>-16005.9</v>
      </c>
      <c r="K4" s="33">
        <f aca="true" t="shared" si="1" ref="K4:K12">SUM(I4:J4)</f>
        <v>2694.1000000000004</v>
      </c>
      <c r="L4" s="57"/>
      <c r="M4" s="58">
        <v>10000</v>
      </c>
    </row>
    <row r="5" spans="1:13" s="26" customFormat="1" ht="15">
      <c r="A5" s="2" t="s">
        <v>45</v>
      </c>
      <c r="B5" s="2" t="s">
        <v>46</v>
      </c>
      <c r="C5" s="2" t="s">
        <v>48</v>
      </c>
      <c r="D5" s="52"/>
      <c r="E5" s="54">
        <v>20125</v>
      </c>
      <c r="F5" s="55">
        <v>-4178.3</v>
      </c>
      <c r="G5" s="56">
        <f t="shared" si="0"/>
        <v>15946.7</v>
      </c>
      <c r="H5" s="53"/>
      <c r="I5" s="129">
        <v>30600</v>
      </c>
      <c r="J5" s="133">
        <v>-9298</v>
      </c>
      <c r="K5" s="33">
        <f t="shared" si="1"/>
        <v>21302</v>
      </c>
      <c r="L5" s="57"/>
      <c r="M5" s="58">
        <v>15000</v>
      </c>
    </row>
    <row r="6" spans="1:13" s="26" customFormat="1" ht="15">
      <c r="A6" s="2" t="s">
        <v>45</v>
      </c>
      <c r="B6" s="2" t="s">
        <v>46</v>
      </c>
      <c r="C6" s="2" t="s">
        <v>49</v>
      </c>
      <c r="D6" s="52"/>
      <c r="E6" s="54">
        <v>15900</v>
      </c>
      <c r="F6" s="55">
        <v>0</v>
      </c>
      <c r="G6" s="56">
        <f t="shared" si="0"/>
        <v>15900</v>
      </c>
      <c r="H6" s="53"/>
      <c r="I6" s="129">
        <v>16100</v>
      </c>
      <c r="J6" s="133">
        <v>-2475</v>
      </c>
      <c r="K6" s="33">
        <f t="shared" si="1"/>
        <v>13625</v>
      </c>
      <c r="L6" s="57"/>
      <c r="M6" s="58">
        <v>15000</v>
      </c>
    </row>
    <row r="7" spans="1:13" s="26" customFormat="1" ht="15">
      <c r="A7" s="2" t="s">
        <v>45</v>
      </c>
      <c r="B7" s="2" t="s">
        <v>46</v>
      </c>
      <c r="C7" s="2" t="s">
        <v>50</v>
      </c>
      <c r="D7" s="52"/>
      <c r="E7" s="60">
        <v>6800</v>
      </c>
      <c r="F7" s="55">
        <v>0</v>
      </c>
      <c r="G7" s="56">
        <f t="shared" si="0"/>
        <v>6800</v>
      </c>
      <c r="H7" s="53"/>
      <c r="I7" s="129">
        <v>7600</v>
      </c>
      <c r="J7" s="133"/>
      <c r="K7" s="33">
        <f t="shared" si="1"/>
        <v>7600</v>
      </c>
      <c r="L7" s="57"/>
      <c r="M7" s="58">
        <v>10000</v>
      </c>
    </row>
    <row r="8" spans="1:13" s="26" customFormat="1" ht="15">
      <c r="A8" s="2" t="s">
        <v>51</v>
      </c>
      <c r="B8" s="2" t="s">
        <v>46</v>
      </c>
      <c r="C8" s="2"/>
      <c r="D8" s="52"/>
      <c r="E8" s="54">
        <v>26150</v>
      </c>
      <c r="F8" s="55">
        <v>-5250</v>
      </c>
      <c r="G8" s="56">
        <f t="shared" si="0"/>
        <v>20900</v>
      </c>
      <c r="H8" s="53"/>
      <c r="I8" s="129">
        <v>17050</v>
      </c>
      <c r="J8" s="133">
        <v>-3950</v>
      </c>
      <c r="K8" s="33">
        <f t="shared" si="1"/>
        <v>13100</v>
      </c>
      <c r="L8" s="57"/>
      <c r="M8" s="58">
        <v>15000</v>
      </c>
    </row>
    <row r="9" spans="1:13" s="26" customFormat="1" ht="15">
      <c r="A9" s="2" t="s">
        <v>52</v>
      </c>
      <c r="B9" s="2" t="s">
        <v>46</v>
      </c>
      <c r="C9" s="2"/>
      <c r="D9" s="52"/>
      <c r="E9" s="54">
        <v>22550</v>
      </c>
      <c r="F9" s="55">
        <v>0</v>
      </c>
      <c r="G9" s="56">
        <f t="shared" si="0"/>
        <v>22550</v>
      </c>
      <c r="H9" s="53"/>
      <c r="I9" s="129">
        <v>28600</v>
      </c>
      <c r="J9" s="133">
        <v>-2760.9</v>
      </c>
      <c r="K9" s="33">
        <f t="shared" si="1"/>
        <v>25839.1</v>
      </c>
      <c r="L9" s="57"/>
      <c r="M9" s="58">
        <v>25000</v>
      </c>
    </row>
    <row r="10" spans="1:13" s="26" customFormat="1" ht="15">
      <c r="A10" s="2" t="s">
        <v>53</v>
      </c>
      <c r="B10" s="2" t="s">
        <v>46</v>
      </c>
      <c r="C10" s="2"/>
      <c r="D10" s="52"/>
      <c r="E10" s="54">
        <v>11500</v>
      </c>
      <c r="F10" s="55">
        <v>0</v>
      </c>
      <c r="G10" s="56">
        <f t="shared" si="0"/>
        <v>11500</v>
      </c>
      <c r="H10" s="53"/>
      <c r="I10" s="129">
        <v>3250</v>
      </c>
      <c r="J10" s="133"/>
      <c r="K10" s="33">
        <f t="shared" si="1"/>
        <v>3250</v>
      </c>
      <c r="L10" s="57"/>
      <c r="M10" s="58">
        <v>0</v>
      </c>
    </row>
    <row r="11" spans="1:13" s="26" customFormat="1" ht="15">
      <c r="A11" s="2" t="s">
        <v>54</v>
      </c>
      <c r="B11" s="2" t="s">
        <v>46</v>
      </c>
      <c r="C11" s="2"/>
      <c r="D11" s="52"/>
      <c r="E11" s="54">
        <v>7150</v>
      </c>
      <c r="F11" s="55">
        <v>0</v>
      </c>
      <c r="G11" s="56">
        <f t="shared" si="0"/>
        <v>7150</v>
      </c>
      <c r="H11" s="53"/>
      <c r="I11" s="129">
        <v>9900</v>
      </c>
      <c r="J11" s="133"/>
      <c r="K11" s="33">
        <f t="shared" si="1"/>
        <v>9900</v>
      </c>
      <c r="L11" s="57"/>
      <c r="M11" s="58">
        <v>10000</v>
      </c>
    </row>
    <row r="12" spans="1:13" s="26" customFormat="1" ht="15.75" thickBot="1">
      <c r="A12" s="2" t="s">
        <v>55</v>
      </c>
      <c r="B12" s="2" t="s">
        <v>46</v>
      </c>
      <c r="C12" s="2"/>
      <c r="D12" s="52"/>
      <c r="E12" s="61">
        <v>66025</v>
      </c>
      <c r="F12" s="62">
        <v>-27830.5</v>
      </c>
      <c r="G12" s="63">
        <f t="shared" si="0"/>
        <v>38194.5</v>
      </c>
      <c r="H12" s="53"/>
      <c r="I12" s="129">
        <v>61200</v>
      </c>
      <c r="J12" s="133">
        <v>-24912.85</v>
      </c>
      <c r="K12" s="33">
        <f t="shared" si="1"/>
        <v>36287.15</v>
      </c>
      <c r="L12" s="57"/>
      <c r="M12" s="58">
        <v>40000</v>
      </c>
    </row>
    <row r="13" spans="1:13" s="26" customFormat="1" ht="15.75" thickBot="1">
      <c r="A13" s="44" t="s">
        <v>56</v>
      </c>
      <c r="B13" s="45"/>
      <c r="C13" s="45"/>
      <c r="D13" s="64"/>
      <c r="E13" s="65">
        <f>SUM(E4:E12)</f>
        <v>227800</v>
      </c>
      <c r="F13" s="66">
        <f>SUM(F4:F12)</f>
        <v>-65523.96</v>
      </c>
      <c r="G13" s="67">
        <f>SUM(G4:G12)</f>
        <v>162276.04</v>
      </c>
      <c r="H13" s="68"/>
      <c r="I13" s="130">
        <f>SUM(I4:I12)</f>
        <v>193000</v>
      </c>
      <c r="J13" s="130">
        <f>SUM(J4:J12)</f>
        <v>-59402.65</v>
      </c>
      <c r="K13" s="132">
        <f>SUM(K4:K12)</f>
        <v>133597.35</v>
      </c>
      <c r="L13" s="69"/>
      <c r="M13" s="70">
        <f>SUM(M4:M12)</f>
        <v>140000</v>
      </c>
    </row>
    <row r="14" spans="1:13" s="26" customFormat="1" ht="15.75" thickBot="1">
      <c r="A14" s="1"/>
      <c r="B14" s="1"/>
      <c r="C14" s="1"/>
      <c r="D14" s="71"/>
      <c r="E14" s="72"/>
      <c r="F14" s="73"/>
      <c r="G14" s="74"/>
      <c r="H14" s="68"/>
      <c r="I14" s="75"/>
      <c r="J14" s="5"/>
      <c r="K14" s="76"/>
      <c r="L14" s="77"/>
      <c r="M14" s="78"/>
    </row>
    <row r="15" spans="1:13" s="26" customFormat="1" ht="15.75" thickBot="1">
      <c r="A15" s="44" t="s">
        <v>37</v>
      </c>
      <c r="B15" s="45" t="s">
        <v>38</v>
      </c>
      <c r="C15" s="45" t="s">
        <v>39</v>
      </c>
      <c r="D15" s="46"/>
      <c r="E15" s="79" t="s">
        <v>57</v>
      </c>
      <c r="F15" s="80" t="s">
        <v>41</v>
      </c>
      <c r="G15" s="81" t="s">
        <v>42</v>
      </c>
      <c r="H15" s="53"/>
      <c r="I15" s="64" t="s">
        <v>57</v>
      </c>
      <c r="J15" s="64" t="s">
        <v>41</v>
      </c>
      <c r="K15" s="135" t="s">
        <v>43</v>
      </c>
      <c r="L15" s="51"/>
      <c r="M15" s="82" t="s">
        <v>44</v>
      </c>
    </row>
    <row r="16" spans="1:13" s="26" customFormat="1" ht="15">
      <c r="A16" s="2" t="s">
        <v>58</v>
      </c>
      <c r="B16" s="2"/>
      <c r="C16" s="2" t="s">
        <v>59</v>
      </c>
      <c r="D16" s="83"/>
      <c r="E16" s="54">
        <v>181200</v>
      </c>
      <c r="F16" s="55"/>
      <c r="G16" s="56">
        <f>SUM(E16:F16)</f>
        <v>181200</v>
      </c>
      <c r="H16" s="53"/>
      <c r="I16" s="129">
        <v>181250</v>
      </c>
      <c r="J16" s="133"/>
      <c r="K16" s="76"/>
      <c r="L16" s="57"/>
      <c r="M16" s="84"/>
    </row>
    <row r="17" spans="1:13" s="26" customFormat="1" ht="15">
      <c r="A17" s="2"/>
      <c r="B17" s="2"/>
      <c r="C17" s="2" t="s">
        <v>60</v>
      </c>
      <c r="D17" s="83"/>
      <c r="E17" s="54"/>
      <c r="F17" s="55">
        <v>-6177.2</v>
      </c>
      <c r="G17" s="56">
        <f aca="true" t="shared" si="2" ref="G17:G22">SUM(E17:F17)</f>
        <v>-6177.2</v>
      </c>
      <c r="H17" s="53"/>
      <c r="I17" s="134"/>
      <c r="J17" s="133">
        <v>-12106.1</v>
      </c>
      <c r="K17" s="76"/>
      <c r="L17" s="57"/>
      <c r="M17" s="58"/>
    </row>
    <row r="18" spans="1:13" s="26" customFormat="1" ht="15">
      <c r="A18" s="2"/>
      <c r="B18" s="2"/>
      <c r="C18" s="2" t="s">
        <v>61</v>
      </c>
      <c r="D18" s="83"/>
      <c r="E18" s="54"/>
      <c r="F18" s="55">
        <v>-5400</v>
      </c>
      <c r="G18" s="56">
        <f t="shared" si="2"/>
        <v>-5400</v>
      </c>
      <c r="H18" s="53"/>
      <c r="I18" s="134"/>
      <c r="J18" s="133">
        <v>-14046</v>
      </c>
      <c r="K18" s="76"/>
      <c r="L18" s="57"/>
      <c r="M18" s="58"/>
    </row>
    <row r="19" spans="1:18" s="26" customFormat="1" ht="15">
      <c r="A19" s="2"/>
      <c r="B19" s="2"/>
      <c r="C19" s="2" t="s">
        <v>62</v>
      </c>
      <c r="D19" s="83"/>
      <c r="E19" s="54"/>
      <c r="F19" s="55">
        <v>-20478.09</v>
      </c>
      <c r="G19" s="56">
        <f t="shared" si="2"/>
        <v>-20478.09</v>
      </c>
      <c r="H19" s="53"/>
      <c r="I19" s="129">
        <v>23895.87</v>
      </c>
      <c r="J19" s="133">
        <v>-29086.61</v>
      </c>
      <c r="K19" s="76"/>
      <c r="L19" s="57"/>
      <c r="M19" s="58"/>
      <c r="O19" s="158"/>
      <c r="P19" s="154"/>
      <c r="Q19" s="153"/>
      <c r="R19" s="154"/>
    </row>
    <row r="20" spans="1:18" s="26" customFormat="1" ht="15">
      <c r="A20" s="2"/>
      <c r="B20" s="2"/>
      <c r="C20" s="2" t="s">
        <v>63</v>
      </c>
      <c r="D20" s="83"/>
      <c r="E20" s="54"/>
      <c r="F20" s="55">
        <v>-44750</v>
      </c>
      <c r="G20" s="56">
        <f t="shared" si="2"/>
        <v>-44750</v>
      </c>
      <c r="H20" s="53"/>
      <c r="I20" s="129">
        <v>5000</v>
      </c>
      <c r="J20" s="133">
        <v>-41100</v>
      </c>
      <c r="K20" s="76"/>
      <c r="L20" s="57"/>
      <c r="M20" s="58"/>
      <c r="O20" s="152"/>
      <c r="P20" s="154"/>
      <c r="Q20" s="152"/>
      <c r="R20" s="25"/>
    </row>
    <row r="21" spans="1:16" s="26" customFormat="1" ht="15">
      <c r="A21" s="1"/>
      <c r="B21" s="1"/>
      <c r="C21" s="2" t="s">
        <v>64</v>
      </c>
      <c r="D21" s="71"/>
      <c r="E21" s="85"/>
      <c r="F21" s="55">
        <v>-10000</v>
      </c>
      <c r="G21" s="56">
        <f t="shared" si="2"/>
        <v>-10000</v>
      </c>
      <c r="H21" s="68"/>
      <c r="I21" s="134"/>
      <c r="J21" s="133">
        <v>-10000</v>
      </c>
      <c r="K21" s="76"/>
      <c r="L21" s="86"/>
      <c r="M21" s="58"/>
      <c r="P21" s="155"/>
    </row>
    <row r="22" spans="1:16" s="26" customFormat="1" ht="15.75" thickBot="1">
      <c r="A22" s="2"/>
      <c r="B22" s="87"/>
      <c r="C22" s="88" t="s">
        <v>65</v>
      </c>
      <c r="D22" s="89"/>
      <c r="E22" s="54"/>
      <c r="F22" s="55">
        <v>-3172.7</v>
      </c>
      <c r="G22" s="56">
        <f t="shared" si="2"/>
        <v>-3172.7</v>
      </c>
      <c r="H22" s="53"/>
      <c r="I22" s="134"/>
      <c r="J22" s="133">
        <v>-3426.1</v>
      </c>
      <c r="K22" s="76"/>
      <c r="L22" s="57"/>
      <c r="M22" s="90"/>
      <c r="P22" s="155"/>
    </row>
    <row r="23" spans="1:16" s="26" customFormat="1" ht="15.75" thickBot="1">
      <c r="A23" s="44" t="s">
        <v>66</v>
      </c>
      <c r="B23" s="91"/>
      <c r="C23" s="92"/>
      <c r="D23" s="93"/>
      <c r="E23" s="94">
        <f>SUM(E16:E22)</f>
        <v>181200</v>
      </c>
      <c r="F23" s="66">
        <f>SUM(F16:F22)</f>
        <v>-89977.99</v>
      </c>
      <c r="G23" s="67">
        <f>SUM(G16:G22)</f>
        <v>91222.01</v>
      </c>
      <c r="H23" s="53"/>
      <c r="I23" s="130">
        <f>SUM(I16:I22)</f>
        <v>210145.87</v>
      </c>
      <c r="J23" s="130">
        <f>SUM(J16:J22)</f>
        <v>-109764.81</v>
      </c>
      <c r="K23" s="132">
        <f>SUM(I23:J23)</f>
        <v>100381.06</v>
      </c>
      <c r="L23" s="95"/>
      <c r="M23" s="70">
        <v>100000</v>
      </c>
      <c r="P23" s="155"/>
    </row>
    <row r="24" spans="1:16" s="26" customFormat="1" ht="15.75" thickBot="1">
      <c r="A24" s="2"/>
      <c r="B24" s="87"/>
      <c r="C24" s="96"/>
      <c r="D24" s="89"/>
      <c r="E24" s="59"/>
      <c r="F24" s="73"/>
      <c r="G24" s="74"/>
      <c r="H24" s="53"/>
      <c r="I24" s="60"/>
      <c r="J24" s="5"/>
      <c r="K24" s="76"/>
      <c r="L24" s="57"/>
      <c r="M24" s="78"/>
      <c r="P24" s="155"/>
    </row>
    <row r="25" spans="1:16" s="26" customFormat="1" ht="15.75" thickBot="1">
      <c r="A25" s="44" t="s">
        <v>37</v>
      </c>
      <c r="B25" s="45" t="s">
        <v>38</v>
      </c>
      <c r="C25" s="45" t="s">
        <v>39</v>
      </c>
      <c r="D25" s="46"/>
      <c r="E25" s="79" t="s">
        <v>57</v>
      </c>
      <c r="F25" s="97" t="s">
        <v>41</v>
      </c>
      <c r="G25" s="98" t="s">
        <v>42</v>
      </c>
      <c r="H25" s="53"/>
      <c r="I25" s="64" t="s">
        <v>57</v>
      </c>
      <c r="J25" s="64" t="s">
        <v>41</v>
      </c>
      <c r="K25" s="135" t="s">
        <v>43</v>
      </c>
      <c r="L25" s="51"/>
      <c r="M25" s="82" t="s">
        <v>44</v>
      </c>
      <c r="P25" s="155"/>
    </row>
    <row r="26" spans="1:16" s="26" customFormat="1" ht="15">
      <c r="A26" s="2" t="s">
        <v>67</v>
      </c>
      <c r="B26" s="2" t="s">
        <v>68</v>
      </c>
      <c r="C26" s="2"/>
      <c r="D26" s="52"/>
      <c r="E26" s="54">
        <v>160075</v>
      </c>
      <c r="F26" s="55"/>
      <c r="G26" s="56">
        <f aca="true" t="shared" si="3" ref="G26:G39">SUM(E26:F26)</f>
        <v>160075</v>
      </c>
      <c r="H26" s="53"/>
      <c r="I26" s="129">
        <v>156350</v>
      </c>
      <c r="J26" s="137"/>
      <c r="K26" s="33">
        <f aca="true" t="shared" si="4" ref="K26:K38">SUM(I26:J26)</f>
        <v>156350</v>
      </c>
      <c r="L26" s="57"/>
      <c r="M26" s="58">
        <v>150000</v>
      </c>
      <c r="P26" s="155"/>
    </row>
    <row r="27" spans="1:16" s="26" customFormat="1" ht="15">
      <c r="A27" s="2" t="s">
        <v>67</v>
      </c>
      <c r="B27" s="2" t="s">
        <v>68</v>
      </c>
      <c r="C27" s="2" t="s">
        <v>69</v>
      </c>
      <c r="D27" s="52"/>
      <c r="E27" s="54">
        <v>64650</v>
      </c>
      <c r="F27" s="55"/>
      <c r="G27" s="56">
        <f t="shared" si="3"/>
        <v>64650</v>
      </c>
      <c r="H27" s="53"/>
      <c r="I27" s="129">
        <v>69100</v>
      </c>
      <c r="J27" s="137"/>
      <c r="K27" s="33">
        <f t="shared" si="4"/>
        <v>69100</v>
      </c>
      <c r="L27" s="57"/>
      <c r="M27" s="58">
        <v>60000</v>
      </c>
      <c r="P27" s="155"/>
    </row>
    <row r="28" spans="1:16" s="26" customFormat="1" ht="15">
      <c r="A28" s="2" t="s">
        <v>45</v>
      </c>
      <c r="B28" s="2" t="s">
        <v>70</v>
      </c>
      <c r="C28" s="2" t="s">
        <v>71</v>
      </c>
      <c r="D28" s="52"/>
      <c r="E28" s="54">
        <v>60125</v>
      </c>
      <c r="F28" s="55">
        <v>-6067</v>
      </c>
      <c r="G28" s="56">
        <f t="shared" si="3"/>
        <v>54058</v>
      </c>
      <c r="H28" s="53"/>
      <c r="I28" s="129">
        <v>2100</v>
      </c>
      <c r="J28" s="137"/>
      <c r="K28" s="33">
        <f t="shared" si="4"/>
        <v>2100</v>
      </c>
      <c r="L28" s="57"/>
      <c r="M28" s="58">
        <v>5000</v>
      </c>
      <c r="P28" s="155"/>
    </row>
    <row r="29" spans="1:16" s="26" customFormat="1" ht="15">
      <c r="A29" s="2" t="s">
        <v>45</v>
      </c>
      <c r="B29" s="2" t="s">
        <v>70</v>
      </c>
      <c r="C29" s="2" t="s">
        <v>72</v>
      </c>
      <c r="D29" s="52"/>
      <c r="E29" s="54">
        <v>19625</v>
      </c>
      <c r="F29" s="55">
        <v>-4072.2</v>
      </c>
      <c r="G29" s="56">
        <f t="shared" si="3"/>
        <v>15552.8</v>
      </c>
      <c r="H29" s="53"/>
      <c r="I29" s="129">
        <v>8900</v>
      </c>
      <c r="J29" s="133">
        <v>-4158</v>
      </c>
      <c r="K29" s="33">
        <f t="shared" si="4"/>
        <v>4742</v>
      </c>
      <c r="L29" s="57"/>
      <c r="M29" s="58">
        <v>5000</v>
      </c>
      <c r="P29" s="155"/>
    </row>
    <row r="30" spans="1:16" s="26" customFormat="1" ht="15">
      <c r="A30" s="2" t="s">
        <v>45</v>
      </c>
      <c r="B30" s="2" t="s">
        <v>70</v>
      </c>
      <c r="C30" s="2" t="s">
        <v>73</v>
      </c>
      <c r="D30" s="52"/>
      <c r="E30" s="54">
        <v>0</v>
      </c>
      <c r="F30" s="55"/>
      <c r="G30" s="56">
        <f>SUM(E30:F30)</f>
        <v>0</v>
      </c>
      <c r="I30" s="129">
        <v>50100</v>
      </c>
      <c r="J30" s="133"/>
      <c r="K30" s="29">
        <f t="shared" si="4"/>
        <v>50100</v>
      </c>
      <c r="L30" s="138"/>
      <c r="M30" s="58">
        <v>50000</v>
      </c>
      <c r="P30" s="155"/>
    </row>
    <row r="31" spans="1:16" s="26" customFormat="1" ht="15">
      <c r="A31" s="2" t="s">
        <v>74</v>
      </c>
      <c r="B31" s="2" t="s">
        <v>70</v>
      </c>
      <c r="C31" s="2"/>
      <c r="D31" s="52"/>
      <c r="E31" s="54">
        <v>153450</v>
      </c>
      <c r="F31" s="55">
        <v>-750</v>
      </c>
      <c r="G31" s="56">
        <f t="shared" si="3"/>
        <v>152700</v>
      </c>
      <c r="H31" s="53"/>
      <c r="I31" s="129">
        <v>170191</v>
      </c>
      <c r="J31" s="133"/>
      <c r="K31" s="33">
        <f t="shared" si="4"/>
        <v>170191</v>
      </c>
      <c r="L31" s="57"/>
      <c r="M31" s="58">
        <v>160000</v>
      </c>
      <c r="P31" s="155"/>
    </row>
    <row r="32" spans="1:16" s="26" customFormat="1" ht="15">
      <c r="A32" s="2" t="s">
        <v>54</v>
      </c>
      <c r="B32" s="2" t="s">
        <v>70</v>
      </c>
      <c r="C32" s="2"/>
      <c r="D32" s="52"/>
      <c r="E32" s="54">
        <v>11350</v>
      </c>
      <c r="F32" s="55"/>
      <c r="G32" s="56">
        <f>SUM(E32:F32)</f>
        <v>11350</v>
      </c>
      <c r="H32" s="53"/>
      <c r="I32" s="129">
        <v>8350</v>
      </c>
      <c r="J32" s="133">
        <v>-2160</v>
      </c>
      <c r="K32" s="33">
        <f t="shared" si="4"/>
        <v>6190</v>
      </c>
      <c r="L32" s="57"/>
      <c r="M32" s="58">
        <v>10000</v>
      </c>
      <c r="P32" s="155"/>
    </row>
    <row r="33" spans="1:16" s="26" customFormat="1" ht="15">
      <c r="A33" s="2" t="s">
        <v>52</v>
      </c>
      <c r="B33" s="2" t="s">
        <v>70</v>
      </c>
      <c r="C33" s="2"/>
      <c r="D33" s="52"/>
      <c r="E33" s="54">
        <v>41375</v>
      </c>
      <c r="F33" s="55"/>
      <c r="G33" s="56">
        <f t="shared" si="3"/>
        <v>41375</v>
      </c>
      <c r="H33" s="53"/>
      <c r="I33" s="129">
        <v>43075</v>
      </c>
      <c r="J33" s="137"/>
      <c r="K33" s="33">
        <f t="shared" si="4"/>
        <v>43075</v>
      </c>
      <c r="L33" s="57"/>
      <c r="M33" s="58">
        <v>45000</v>
      </c>
      <c r="P33" s="155"/>
    </row>
    <row r="34" spans="1:16" s="26" customFormat="1" ht="15">
      <c r="A34" s="2" t="s">
        <v>75</v>
      </c>
      <c r="B34" s="2" t="s">
        <v>70</v>
      </c>
      <c r="C34" s="2"/>
      <c r="D34" s="52"/>
      <c r="E34" s="54">
        <v>12750</v>
      </c>
      <c r="F34" s="55"/>
      <c r="G34" s="56">
        <f t="shared" si="3"/>
        <v>12750</v>
      </c>
      <c r="H34" s="53"/>
      <c r="I34" s="129">
        <v>7500</v>
      </c>
      <c r="J34" s="137"/>
      <c r="K34" s="33">
        <f t="shared" si="4"/>
        <v>7500</v>
      </c>
      <c r="L34" s="57"/>
      <c r="M34" s="58">
        <v>10000</v>
      </c>
      <c r="P34" s="155"/>
    </row>
    <row r="35" spans="1:16" ht="15">
      <c r="A35" s="2" t="s">
        <v>76</v>
      </c>
      <c r="B35" s="2" t="s">
        <v>70</v>
      </c>
      <c r="C35" s="2"/>
      <c r="D35" s="52"/>
      <c r="E35" s="54">
        <v>3375</v>
      </c>
      <c r="F35" s="55"/>
      <c r="G35" s="56">
        <f t="shared" si="3"/>
        <v>3375</v>
      </c>
      <c r="H35" s="53"/>
      <c r="I35" s="129">
        <v>2250</v>
      </c>
      <c r="J35" s="133"/>
      <c r="K35" s="33">
        <f t="shared" si="4"/>
        <v>2250</v>
      </c>
      <c r="L35" s="57"/>
      <c r="M35" s="58">
        <v>5000</v>
      </c>
      <c r="P35" s="156"/>
    </row>
    <row r="36" spans="1:16" ht="15">
      <c r="A36" s="2" t="s">
        <v>53</v>
      </c>
      <c r="B36" s="2" t="s">
        <v>70</v>
      </c>
      <c r="C36" s="2"/>
      <c r="D36" s="52"/>
      <c r="E36" s="54">
        <v>180250</v>
      </c>
      <c r="F36" s="55"/>
      <c r="G36" s="56">
        <f t="shared" si="3"/>
        <v>180250</v>
      </c>
      <c r="H36" s="53"/>
      <c r="I36" s="129">
        <v>196275</v>
      </c>
      <c r="J36" s="133"/>
      <c r="K36" s="33">
        <f t="shared" si="4"/>
        <v>196275</v>
      </c>
      <c r="L36" s="57"/>
      <c r="M36" s="58">
        <v>185000</v>
      </c>
      <c r="P36" s="156"/>
    </row>
    <row r="37" spans="1:16" ht="15">
      <c r="A37" s="2" t="s">
        <v>77</v>
      </c>
      <c r="B37" s="2" t="s">
        <v>70</v>
      </c>
      <c r="C37" s="2"/>
      <c r="D37" s="52"/>
      <c r="E37" s="54">
        <v>24400</v>
      </c>
      <c r="F37" s="55"/>
      <c r="G37" s="56">
        <f t="shared" si="3"/>
        <v>24400</v>
      </c>
      <c r="H37" s="53"/>
      <c r="I37" s="129">
        <v>26130</v>
      </c>
      <c r="J37" s="133"/>
      <c r="K37" s="33">
        <f t="shared" si="4"/>
        <v>26130</v>
      </c>
      <c r="L37" s="57"/>
      <c r="M37" s="58">
        <v>25000</v>
      </c>
      <c r="P37" s="156"/>
    </row>
    <row r="38" spans="1:16" ht="15">
      <c r="A38" s="2" t="s">
        <v>51</v>
      </c>
      <c r="B38" s="2" t="s">
        <v>78</v>
      </c>
      <c r="C38" s="2"/>
      <c r="D38" s="52"/>
      <c r="E38" s="54">
        <v>3625</v>
      </c>
      <c r="F38" s="55"/>
      <c r="G38" s="56">
        <f t="shared" si="3"/>
        <v>3625</v>
      </c>
      <c r="H38" s="53"/>
      <c r="I38" s="129">
        <v>4325</v>
      </c>
      <c r="J38" s="133"/>
      <c r="K38" s="33">
        <f t="shared" si="4"/>
        <v>4325</v>
      </c>
      <c r="L38" s="57"/>
      <c r="M38" s="58">
        <v>5000</v>
      </c>
      <c r="P38" s="156"/>
    </row>
    <row r="39" spans="1:16" ht="15.75" thickBot="1">
      <c r="A39" s="2" t="s">
        <v>79</v>
      </c>
      <c r="B39" s="2" t="s">
        <v>80</v>
      </c>
      <c r="C39" s="2"/>
      <c r="D39" s="52"/>
      <c r="E39" s="54"/>
      <c r="F39" s="55">
        <v>-297773.32</v>
      </c>
      <c r="G39" s="56">
        <f t="shared" si="3"/>
        <v>-297773.32</v>
      </c>
      <c r="H39" s="53"/>
      <c r="I39" s="136"/>
      <c r="J39" s="133">
        <v>-386669.64</v>
      </c>
      <c r="K39" s="33">
        <f>SUM(J39)</f>
        <v>-386669.64</v>
      </c>
      <c r="L39" s="57"/>
      <c r="M39" s="58">
        <v>-375000</v>
      </c>
      <c r="P39" s="156"/>
    </row>
    <row r="40" spans="1:16" ht="15.75" thickBot="1">
      <c r="A40" s="44" t="s">
        <v>81</v>
      </c>
      <c r="B40" s="45"/>
      <c r="C40" s="45"/>
      <c r="D40" s="64"/>
      <c r="E40" s="94">
        <f>SUM(E26:E39)</f>
        <v>735050</v>
      </c>
      <c r="F40" s="66">
        <f>SUM(F26:F39)</f>
        <v>-308662.52</v>
      </c>
      <c r="G40" s="67">
        <f>SUM(G26:G39)</f>
        <v>426387.48000000004</v>
      </c>
      <c r="H40" s="53"/>
      <c r="I40" s="130">
        <f>SUM(I26:I39)</f>
        <v>744646</v>
      </c>
      <c r="J40" s="130">
        <f>SUM(J26:J39)</f>
        <v>-392987.64</v>
      </c>
      <c r="K40" s="132">
        <f>SUM(K26:K39)</f>
        <v>351658.36</v>
      </c>
      <c r="L40" s="95"/>
      <c r="M40" s="70">
        <f>SUM(M26:M39)</f>
        <v>340000</v>
      </c>
      <c r="P40" s="156"/>
    </row>
    <row r="41" spans="1:16" ht="15">
      <c r="A41" s="1"/>
      <c r="B41" s="1"/>
      <c r="C41" s="1"/>
      <c r="D41" s="99"/>
      <c r="E41" s="59"/>
      <c r="F41" s="100"/>
      <c r="G41" s="74"/>
      <c r="H41" s="53"/>
      <c r="I41" s="60"/>
      <c r="J41" s="3"/>
      <c r="K41" s="76"/>
      <c r="L41" s="57"/>
      <c r="M41" s="78"/>
      <c r="P41" s="156"/>
    </row>
    <row r="42" spans="1:16" ht="15">
      <c r="A42" s="1"/>
      <c r="B42" s="1"/>
      <c r="C42" s="1"/>
      <c r="D42" s="99"/>
      <c r="E42" s="59"/>
      <c r="F42" s="100"/>
      <c r="G42" s="74"/>
      <c r="H42" s="53"/>
      <c r="I42" s="60"/>
      <c r="J42" s="3"/>
      <c r="K42" s="76"/>
      <c r="L42" s="57"/>
      <c r="M42" s="78"/>
      <c r="P42" s="156"/>
    </row>
    <row r="43" spans="1:16" ht="15">
      <c r="A43" s="1"/>
      <c r="B43" s="1"/>
      <c r="C43" s="1"/>
      <c r="D43" s="99"/>
      <c r="E43" s="59"/>
      <c r="F43" s="100"/>
      <c r="G43" s="74"/>
      <c r="H43" s="53"/>
      <c r="I43" s="60"/>
      <c r="J43" s="3"/>
      <c r="K43" s="76"/>
      <c r="L43" s="57"/>
      <c r="M43" s="78"/>
      <c r="P43" s="156"/>
    </row>
    <row r="44" spans="1:16" ht="15">
      <c r="A44" s="1"/>
      <c r="B44" s="1"/>
      <c r="C44" s="1"/>
      <c r="D44" s="99"/>
      <c r="E44" s="59"/>
      <c r="F44" s="100"/>
      <c r="G44" s="74"/>
      <c r="H44" s="53"/>
      <c r="I44" s="60"/>
      <c r="J44" s="3"/>
      <c r="K44" s="76"/>
      <c r="L44" s="57"/>
      <c r="M44" s="78"/>
      <c r="P44" s="156"/>
    </row>
    <row r="45" spans="1:16" ht="18.75" thickBot="1">
      <c r="A45" s="4" t="s">
        <v>34</v>
      </c>
      <c r="B45" s="34" t="s">
        <v>1</v>
      </c>
      <c r="C45" s="4"/>
      <c r="D45" s="35"/>
      <c r="E45" s="101"/>
      <c r="F45" s="102" t="s">
        <v>2</v>
      </c>
      <c r="G45" s="103"/>
      <c r="H45" s="36"/>
      <c r="I45" s="123"/>
      <c r="J45" s="4" t="s">
        <v>35</v>
      </c>
      <c r="K45" s="125"/>
      <c r="L45" s="39"/>
      <c r="M45" s="40" t="s">
        <v>82</v>
      </c>
      <c r="P45" s="156"/>
    </row>
    <row r="46" spans="1:16" ht="18.75" thickBot="1">
      <c r="A46" s="4"/>
      <c r="B46" s="34"/>
      <c r="C46" s="4"/>
      <c r="D46" s="41"/>
      <c r="E46" s="104"/>
      <c r="F46" s="102"/>
      <c r="G46" s="105"/>
      <c r="H46" s="42"/>
      <c r="I46" s="126"/>
      <c r="J46" s="124"/>
      <c r="K46" s="127"/>
      <c r="L46" s="39"/>
      <c r="M46" s="40"/>
      <c r="P46" s="156"/>
    </row>
    <row r="47" spans="1:16" ht="15.75" thickBot="1">
      <c r="A47" s="44" t="s">
        <v>37</v>
      </c>
      <c r="B47" s="45" t="s">
        <v>38</v>
      </c>
      <c r="C47" s="45" t="s">
        <v>39</v>
      </c>
      <c r="D47" s="46"/>
      <c r="E47" s="79" t="s">
        <v>83</v>
      </c>
      <c r="F47" s="80" t="s">
        <v>41</v>
      </c>
      <c r="G47" s="81" t="s">
        <v>84</v>
      </c>
      <c r="H47" s="53"/>
      <c r="I47" s="64" t="s">
        <v>83</v>
      </c>
      <c r="J47" s="64" t="s">
        <v>41</v>
      </c>
      <c r="K47" s="135" t="s">
        <v>43</v>
      </c>
      <c r="L47" s="51"/>
      <c r="M47" s="82" t="s">
        <v>44</v>
      </c>
      <c r="P47" s="156"/>
    </row>
    <row r="48" spans="1:16" ht="15">
      <c r="A48" s="2" t="s">
        <v>85</v>
      </c>
      <c r="B48" s="2" t="s">
        <v>86</v>
      </c>
      <c r="C48" s="2"/>
      <c r="D48" s="106">
        <v>1000</v>
      </c>
      <c r="E48" s="107">
        <v>32380</v>
      </c>
      <c r="F48" s="108">
        <v>-31070.68</v>
      </c>
      <c r="G48" s="56">
        <f aca="true" t="shared" si="5" ref="G48:G68">SUM(E48:F48)</f>
        <v>1309.3199999999997</v>
      </c>
      <c r="H48" s="53"/>
      <c r="I48" s="129">
        <v>24233</v>
      </c>
      <c r="J48" s="133">
        <v>-18967.5</v>
      </c>
      <c r="K48" s="33">
        <f aca="true" t="shared" si="6" ref="K48:K69">SUM(I48:J48)</f>
        <v>5265.5</v>
      </c>
      <c r="L48" s="57"/>
      <c r="M48" s="84">
        <v>0</v>
      </c>
      <c r="P48" s="156"/>
    </row>
    <row r="49" spans="1:16" ht="15">
      <c r="A49" s="2" t="s">
        <v>85</v>
      </c>
      <c r="B49" s="2" t="s">
        <v>87</v>
      </c>
      <c r="C49" s="2"/>
      <c r="D49" s="106">
        <f aca="true" t="shared" si="7" ref="D49:D66">SUM(B49:C49)</f>
        <v>0</v>
      </c>
      <c r="E49" s="54"/>
      <c r="F49" s="55">
        <v>-12071.39</v>
      </c>
      <c r="G49" s="56">
        <f t="shared" si="5"/>
        <v>-12071.39</v>
      </c>
      <c r="H49" s="53"/>
      <c r="I49" s="129"/>
      <c r="J49" s="133">
        <v>-3731.97</v>
      </c>
      <c r="K49" s="33">
        <f t="shared" si="6"/>
        <v>-3731.97</v>
      </c>
      <c r="L49" s="57"/>
      <c r="M49" s="58">
        <v>-2500</v>
      </c>
      <c r="P49" s="156"/>
    </row>
    <row r="50" spans="1:16" ht="15">
      <c r="A50" s="2" t="s">
        <v>85</v>
      </c>
      <c r="B50" s="2" t="s">
        <v>108</v>
      </c>
      <c r="C50" s="2"/>
      <c r="D50" s="106">
        <f t="shared" si="7"/>
        <v>0</v>
      </c>
      <c r="E50" s="54"/>
      <c r="F50" s="55">
        <v>-49</v>
      </c>
      <c r="G50" s="56">
        <f t="shared" si="5"/>
        <v>-49</v>
      </c>
      <c r="H50" s="53"/>
      <c r="I50" s="129"/>
      <c r="J50" s="133">
        <v>-951.25</v>
      </c>
      <c r="K50" s="33">
        <f t="shared" si="6"/>
        <v>-951.25</v>
      </c>
      <c r="L50" s="57"/>
      <c r="M50" s="58">
        <v>0</v>
      </c>
      <c r="P50" s="156"/>
    </row>
    <row r="51" spans="1:16" ht="15">
      <c r="A51" s="2" t="s">
        <v>85</v>
      </c>
      <c r="B51" s="2" t="s">
        <v>88</v>
      </c>
      <c r="C51" s="2"/>
      <c r="D51" s="106">
        <f t="shared" si="7"/>
        <v>0</v>
      </c>
      <c r="E51" s="54"/>
      <c r="F51" s="55">
        <v>0</v>
      </c>
      <c r="G51" s="56">
        <f t="shared" si="5"/>
        <v>0</v>
      </c>
      <c r="H51" s="53"/>
      <c r="I51" s="129"/>
      <c r="J51" s="133">
        <v>-1038.9</v>
      </c>
      <c r="K51" s="33">
        <f t="shared" si="6"/>
        <v>-1038.9</v>
      </c>
      <c r="L51" s="57"/>
      <c r="M51" s="58">
        <v>-1000</v>
      </c>
      <c r="P51" s="156"/>
    </row>
    <row r="52" spans="1:16" ht="15">
      <c r="A52" s="2" t="s">
        <v>85</v>
      </c>
      <c r="B52" s="2" t="s">
        <v>89</v>
      </c>
      <c r="C52" s="2"/>
      <c r="D52" s="106">
        <f t="shared" si="7"/>
        <v>0</v>
      </c>
      <c r="E52" s="54"/>
      <c r="F52" s="55">
        <v>-18309.64</v>
      </c>
      <c r="G52" s="56">
        <f t="shared" si="5"/>
        <v>-18309.64</v>
      </c>
      <c r="H52" s="53"/>
      <c r="I52" s="129"/>
      <c r="J52" s="133">
        <v>-7070.65</v>
      </c>
      <c r="K52" s="33">
        <f t="shared" si="6"/>
        <v>-7070.65</v>
      </c>
      <c r="L52" s="57"/>
      <c r="M52" s="58">
        <v>-10000</v>
      </c>
      <c r="P52" s="156"/>
    </row>
    <row r="53" spans="1:18" ht="15">
      <c r="A53" s="2" t="s">
        <v>85</v>
      </c>
      <c r="B53" s="2" t="s">
        <v>90</v>
      </c>
      <c r="C53" s="2"/>
      <c r="D53" s="106">
        <f t="shared" si="7"/>
        <v>0</v>
      </c>
      <c r="E53" s="54"/>
      <c r="F53" s="55">
        <v>-39375.66</v>
      </c>
      <c r="G53" s="56">
        <f t="shared" si="5"/>
        <v>-39375.66</v>
      </c>
      <c r="H53" s="53"/>
      <c r="I53" s="129">
        <v>2133.17</v>
      </c>
      <c r="J53" s="133">
        <v>-21974.21</v>
      </c>
      <c r="K53" s="33">
        <f t="shared" si="6"/>
        <v>-19841.04</v>
      </c>
      <c r="L53" s="57"/>
      <c r="M53" s="58">
        <v>-25000</v>
      </c>
      <c r="O53" s="152"/>
      <c r="P53" s="154"/>
      <c r="Q53" s="152"/>
      <c r="R53" s="152"/>
    </row>
    <row r="54" spans="1:18" ht="15">
      <c r="A54" s="2" t="s">
        <v>85</v>
      </c>
      <c r="B54" s="88" t="s">
        <v>91</v>
      </c>
      <c r="C54" s="2"/>
      <c r="D54" s="106">
        <f t="shared" si="7"/>
        <v>0</v>
      </c>
      <c r="E54" s="54"/>
      <c r="F54" s="55">
        <v>-4103.46</v>
      </c>
      <c r="G54" s="56">
        <f t="shared" si="5"/>
        <v>-4103.46</v>
      </c>
      <c r="H54" s="53"/>
      <c r="I54" s="129"/>
      <c r="J54" s="133">
        <v>-3622.53</v>
      </c>
      <c r="K54" s="33">
        <f t="shared" si="6"/>
        <v>-3622.53</v>
      </c>
      <c r="L54" s="57"/>
      <c r="M54" s="58">
        <v>-4000</v>
      </c>
      <c r="O54" s="152"/>
      <c r="P54" s="154"/>
      <c r="Q54" s="152"/>
      <c r="R54" s="152"/>
    </row>
    <row r="55" spans="1:18" ht="15">
      <c r="A55" s="2" t="s">
        <v>85</v>
      </c>
      <c r="B55" s="88" t="s">
        <v>92</v>
      </c>
      <c r="C55" s="2"/>
      <c r="D55" s="106">
        <f t="shared" si="7"/>
        <v>0</v>
      </c>
      <c r="E55" s="54"/>
      <c r="F55" s="55">
        <v>-15476.45</v>
      </c>
      <c r="G55" s="56">
        <f t="shared" si="5"/>
        <v>-15476.45</v>
      </c>
      <c r="H55" s="53"/>
      <c r="I55" s="129"/>
      <c r="J55" s="133">
        <v>-10236.25</v>
      </c>
      <c r="K55" s="33">
        <f t="shared" si="6"/>
        <v>-10236.25</v>
      </c>
      <c r="L55" s="57"/>
      <c r="M55" s="58">
        <v>-30000</v>
      </c>
      <c r="O55" s="152"/>
      <c r="P55" s="154"/>
      <c r="Q55" s="152"/>
      <c r="R55" s="152"/>
    </row>
    <row r="56" spans="1:18" ht="15">
      <c r="A56" s="2" t="s">
        <v>85</v>
      </c>
      <c r="B56" s="2" t="s">
        <v>93</v>
      </c>
      <c r="C56" s="2"/>
      <c r="D56" s="106">
        <f>SUM(B56:C56)</f>
        <v>0</v>
      </c>
      <c r="E56" s="54"/>
      <c r="F56" s="55">
        <v>-10000</v>
      </c>
      <c r="G56" s="56">
        <f t="shared" si="5"/>
        <v>-10000</v>
      </c>
      <c r="H56" s="53"/>
      <c r="I56" s="129"/>
      <c r="J56" s="133">
        <v>-10000</v>
      </c>
      <c r="K56" s="33">
        <f t="shared" si="6"/>
        <v>-10000</v>
      </c>
      <c r="L56" s="57"/>
      <c r="M56" s="109">
        <v>-10000</v>
      </c>
      <c r="O56" s="152"/>
      <c r="P56" s="154"/>
      <c r="Q56" s="152"/>
      <c r="R56" s="152"/>
    </row>
    <row r="57" spans="1:18" ht="15">
      <c r="A57" s="2" t="s">
        <v>85</v>
      </c>
      <c r="B57" s="88" t="s">
        <v>94</v>
      </c>
      <c r="C57" s="2"/>
      <c r="D57" s="106">
        <f t="shared" si="7"/>
        <v>0</v>
      </c>
      <c r="E57" s="54"/>
      <c r="F57" s="55">
        <v>-40000</v>
      </c>
      <c r="G57" s="56">
        <f t="shared" si="5"/>
        <v>-40000</v>
      </c>
      <c r="H57" s="53"/>
      <c r="I57" s="129"/>
      <c r="J57" s="133">
        <v>-40000</v>
      </c>
      <c r="K57" s="33">
        <f t="shared" si="6"/>
        <v>-40000</v>
      </c>
      <c r="L57" s="57"/>
      <c r="M57" s="58">
        <v>-40000</v>
      </c>
      <c r="O57" s="152"/>
      <c r="P57" s="154"/>
      <c r="Q57" s="152"/>
      <c r="R57" s="152"/>
    </row>
    <row r="58" spans="1:18" ht="15">
      <c r="A58" s="2" t="s">
        <v>85</v>
      </c>
      <c r="B58" s="88" t="s">
        <v>95</v>
      </c>
      <c r="C58" s="2"/>
      <c r="D58" s="106">
        <f t="shared" si="7"/>
        <v>0</v>
      </c>
      <c r="E58" s="54"/>
      <c r="F58" s="55">
        <v>-14271.46</v>
      </c>
      <c r="G58" s="56">
        <f t="shared" si="5"/>
        <v>-14271.46</v>
      </c>
      <c r="H58" s="53"/>
      <c r="I58" s="129"/>
      <c r="J58" s="133">
        <v>-14135.3</v>
      </c>
      <c r="K58" s="33">
        <f t="shared" si="6"/>
        <v>-14135.3</v>
      </c>
      <c r="L58" s="57"/>
      <c r="M58" s="58">
        <v>-12000</v>
      </c>
      <c r="O58" s="152"/>
      <c r="P58" s="154"/>
      <c r="Q58" s="152"/>
      <c r="R58" s="152"/>
    </row>
    <row r="59" spans="1:18" ht="15">
      <c r="A59" s="2" t="s">
        <v>85</v>
      </c>
      <c r="B59" s="88" t="s">
        <v>96</v>
      </c>
      <c r="C59" s="2"/>
      <c r="D59" s="106">
        <f t="shared" si="7"/>
        <v>0</v>
      </c>
      <c r="E59" s="54"/>
      <c r="F59" s="55">
        <v>0</v>
      </c>
      <c r="G59" s="56">
        <f t="shared" si="5"/>
        <v>0</v>
      </c>
      <c r="H59" s="53"/>
      <c r="I59" s="129"/>
      <c r="J59" s="133">
        <v>-10614.88</v>
      </c>
      <c r="K59" s="33">
        <f t="shared" si="6"/>
        <v>-10614.88</v>
      </c>
      <c r="L59" s="57"/>
      <c r="M59" s="58">
        <v>-5000</v>
      </c>
      <c r="O59" s="152"/>
      <c r="P59" s="154"/>
      <c r="Q59" s="152"/>
      <c r="R59" s="152"/>
    </row>
    <row r="60" spans="1:18" ht="15">
      <c r="A60" s="2" t="s">
        <v>85</v>
      </c>
      <c r="B60" s="88" t="s">
        <v>97</v>
      </c>
      <c r="C60" s="2"/>
      <c r="D60" s="106">
        <f t="shared" si="7"/>
        <v>0</v>
      </c>
      <c r="E60" s="54"/>
      <c r="F60" s="55">
        <v>-54949.35</v>
      </c>
      <c r="G60" s="56">
        <f t="shared" si="5"/>
        <v>-54949.35</v>
      </c>
      <c r="H60" s="53"/>
      <c r="I60" s="129"/>
      <c r="J60" s="133">
        <v>-57155.35</v>
      </c>
      <c r="K60" s="33">
        <f t="shared" si="6"/>
        <v>-57155.35</v>
      </c>
      <c r="L60" s="57"/>
      <c r="M60" s="58">
        <v>-55000</v>
      </c>
      <c r="O60" s="152"/>
      <c r="P60" s="154"/>
      <c r="Q60" s="152"/>
      <c r="R60" s="152"/>
    </row>
    <row r="61" spans="1:18" ht="15">
      <c r="A61" s="2" t="s">
        <v>85</v>
      </c>
      <c r="B61" s="88" t="s">
        <v>98</v>
      </c>
      <c r="C61" s="2"/>
      <c r="D61" s="106">
        <f>SUM(B61:C61)</f>
        <v>0</v>
      </c>
      <c r="E61" s="54"/>
      <c r="F61" s="55">
        <v>-52252.15</v>
      </c>
      <c r="G61" s="56">
        <f t="shared" si="5"/>
        <v>-52252.15</v>
      </c>
      <c r="H61" s="53"/>
      <c r="I61" s="129">
        <v>2500</v>
      </c>
      <c r="J61" s="133">
        <v>-76974.85</v>
      </c>
      <c r="K61" s="33">
        <f t="shared" si="6"/>
        <v>-74474.85</v>
      </c>
      <c r="L61" s="57"/>
      <c r="M61" s="58">
        <v>-80000</v>
      </c>
      <c r="O61" s="153"/>
      <c r="P61" s="154"/>
      <c r="Q61" s="152"/>
      <c r="R61" s="152"/>
    </row>
    <row r="62" spans="1:18" ht="15">
      <c r="A62" s="2" t="s">
        <v>85</v>
      </c>
      <c r="B62" s="88" t="s">
        <v>99</v>
      </c>
      <c r="C62" s="2"/>
      <c r="D62" s="106">
        <f t="shared" si="7"/>
        <v>0</v>
      </c>
      <c r="E62" s="54">
        <v>148594.31</v>
      </c>
      <c r="F62" s="55">
        <v>-931971.94</v>
      </c>
      <c r="G62" s="56">
        <f t="shared" si="5"/>
        <v>-783377.6299999999</v>
      </c>
      <c r="H62" s="53"/>
      <c r="I62" s="129">
        <v>20000</v>
      </c>
      <c r="J62" s="133">
        <v>-863231.62</v>
      </c>
      <c r="K62" s="33">
        <f t="shared" si="6"/>
        <v>-843231.62</v>
      </c>
      <c r="L62" s="57"/>
      <c r="M62" s="58">
        <v>-850000</v>
      </c>
      <c r="O62" s="154"/>
      <c r="P62" s="154"/>
      <c r="Q62" s="152"/>
      <c r="R62" s="152"/>
    </row>
    <row r="63" spans="1:18" ht="15">
      <c r="A63" s="2" t="s">
        <v>85</v>
      </c>
      <c r="B63" s="88" t="s">
        <v>100</v>
      </c>
      <c r="C63" s="2"/>
      <c r="D63" s="106">
        <f t="shared" si="7"/>
        <v>0</v>
      </c>
      <c r="E63" s="54"/>
      <c r="F63" s="55">
        <v>0</v>
      </c>
      <c r="G63" s="56">
        <f t="shared" si="5"/>
        <v>0</v>
      </c>
      <c r="H63" s="53"/>
      <c r="I63" s="129">
        <v>95200</v>
      </c>
      <c r="J63" s="133">
        <v>-128727.67</v>
      </c>
      <c r="K63" s="33">
        <f t="shared" si="6"/>
        <v>-33527.67</v>
      </c>
      <c r="L63" s="57"/>
      <c r="M63" s="58">
        <v>-50000</v>
      </c>
      <c r="O63" s="154"/>
      <c r="P63" s="154"/>
      <c r="Q63" s="152"/>
      <c r="R63" s="152"/>
    </row>
    <row r="64" spans="1:18" ht="15">
      <c r="A64" s="2" t="s">
        <v>85</v>
      </c>
      <c r="B64" s="88" t="s">
        <v>101</v>
      </c>
      <c r="C64" s="3"/>
      <c r="D64" s="106">
        <f t="shared" si="7"/>
        <v>0</v>
      </c>
      <c r="E64" s="54">
        <v>19133.21</v>
      </c>
      <c r="F64" s="55"/>
      <c r="G64" s="56">
        <f t="shared" si="5"/>
        <v>19133.21</v>
      </c>
      <c r="H64" s="53"/>
      <c r="I64" s="129">
        <v>11000</v>
      </c>
      <c r="J64" s="133"/>
      <c r="K64" s="33">
        <f t="shared" si="6"/>
        <v>11000</v>
      </c>
      <c r="L64" s="57"/>
      <c r="M64" s="58">
        <v>10000</v>
      </c>
      <c r="O64" s="154"/>
      <c r="P64" s="154"/>
      <c r="Q64" s="152"/>
      <c r="R64" s="152"/>
    </row>
    <row r="65" spans="1:18" ht="15">
      <c r="A65" s="2" t="s">
        <v>85</v>
      </c>
      <c r="B65" s="88" t="s">
        <v>102</v>
      </c>
      <c r="C65" s="2"/>
      <c r="D65" s="106">
        <f t="shared" si="7"/>
        <v>0</v>
      </c>
      <c r="E65" s="54">
        <v>573524.22</v>
      </c>
      <c r="F65" s="55"/>
      <c r="G65" s="56">
        <f t="shared" si="5"/>
        <v>573524.22</v>
      </c>
      <c r="H65" s="53"/>
      <c r="I65" s="129">
        <v>677842.51</v>
      </c>
      <c r="J65" s="133"/>
      <c r="K65" s="33">
        <f t="shared" si="6"/>
        <v>677842.51</v>
      </c>
      <c r="L65" s="57"/>
      <c r="M65" s="58">
        <v>690000</v>
      </c>
      <c r="O65" s="154"/>
      <c r="P65" s="154"/>
      <c r="Q65" s="152"/>
      <c r="R65" s="152"/>
    </row>
    <row r="66" spans="1:18" ht="15">
      <c r="A66" s="2" t="s">
        <v>85</v>
      </c>
      <c r="B66" s="88" t="s">
        <v>103</v>
      </c>
      <c r="C66" s="2"/>
      <c r="D66" s="110">
        <f t="shared" si="7"/>
        <v>0</v>
      </c>
      <c r="E66" s="54">
        <v>227334</v>
      </c>
      <c r="F66" s="55"/>
      <c r="G66" s="56">
        <f t="shared" si="5"/>
        <v>227334</v>
      </c>
      <c r="H66" s="53"/>
      <c r="I66" s="129">
        <v>260000</v>
      </c>
      <c r="J66" s="133"/>
      <c r="K66" s="33">
        <f t="shared" si="6"/>
        <v>260000</v>
      </c>
      <c r="L66" s="57"/>
      <c r="M66" s="58">
        <v>310000</v>
      </c>
      <c r="O66" s="154"/>
      <c r="P66" s="154"/>
      <c r="Q66" s="152"/>
      <c r="R66" s="152"/>
    </row>
    <row r="67" spans="1:18" ht="15">
      <c r="A67" s="2" t="s">
        <v>85</v>
      </c>
      <c r="B67" s="88" t="s">
        <v>104</v>
      </c>
      <c r="C67" s="2"/>
      <c r="D67" s="52"/>
      <c r="E67" s="54"/>
      <c r="F67" s="55">
        <v>-245537.5</v>
      </c>
      <c r="G67" s="56">
        <f t="shared" si="5"/>
        <v>-245537.5</v>
      </c>
      <c r="H67" s="53"/>
      <c r="I67" s="129"/>
      <c r="J67" s="133">
        <v>-260662.5</v>
      </c>
      <c r="K67" s="33">
        <f t="shared" si="6"/>
        <v>-260662.5</v>
      </c>
      <c r="L67" s="57"/>
      <c r="M67" s="58">
        <v>-260000</v>
      </c>
      <c r="O67" s="154"/>
      <c r="P67" s="154"/>
      <c r="Q67" s="152"/>
      <c r="R67" s="152"/>
    </row>
    <row r="68" spans="1:18" ht="15">
      <c r="A68" s="2" t="s">
        <v>85</v>
      </c>
      <c r="B68" s="88" t="s">
        <v>109</v>
      </c>
      <c r="C68" s="2"/>
      <c r="D68" s="52"/>
      <c r="E68" s="54">
        <v>56325</v>
      </c>
      <c r="F68" s="55">
        <v>-1196.69</v>
      </c>
      <c r="G68" s="56">
        <f t="shared" si="5"/>
        <v>55128.31</v>
      </c>
      <c r="H68" s="53"/>
      <c r="I68" s="129">
        <v>10002.22</v>
      </c>
      <c r="J68" s="133"/>
      <c r="K68" s="33">
        <f t="shared" si="6"/>
        <v>10002.22</v>
      </c>
      <c r="L68" s="57"/>
      <c r="M68" s="58">
        <v>10000</v>
      </c>
      <c r="O68" s="154"/>
      <c r="P68" s="154"/>
      <c r="Q68" s="152"/>
      <c r="R68" s="152"/>
    </row>
    <row r="69" spans="1:18" ht="15.75" thickBot="1">
      <c r="A69" s="1" t="s">
        <v>85</v>
      </c>
      <c r="B69" s="2" t="s">
        <v>105</v>
      </c>
      <c r="C69" s="2"/>
      <c r="D69" s="52"/>
      <c r="E69" s="54"/>
      <c r="F69" s="55">
        <v>-50000</v>
      </c>
      <c r="G69" s="56">
        <f>SUM(E69:F69)</f>
        <v>-50000</v>
      </c>
      <c r="H69" s="53"/>
      <c r="I69" s="136"/>
      <c r="J69" s="133">
        <v>-45697.5</v>
      </c>
      <c r="K69" s="33">
        <f t="shared" si="6"/>
        <v>-45697.5</v>
      </c>
      <c r="L69" s="111"/>
      <c r="M69" s="58">
        <v>0</v>
      </c>
      <c r="O69" s="154"/>
      <c r="P69" s="154"/>
      <c r="Q69" s="152"/>
      <c r="R69" s="152"/>
    </row>
    <row r="70" spans="1:18" ht="15.75" thickBot="1">
      <c r="A70" s="44" t="s">
        <v>106</v>
      </c>
      <c r="B70" s="45"/>
      <c r="C70" s="45"/>
      <c r="D70" s="64"/>
      <c r="E70" s="94">
        <f>SUM(E48:E69)</f>
        <v>1057290.74</v>
      </c>
      <c r="F70" s="94">
        <f>SUM(F48:F69)</f>
        <v>-1520635.3699999999</v>
      </c>
      <c r="G70" s="67">
        <f>SUM(G48:G69)</f>
        <v>-463344.62999999995</v>
      </c>
      <c r="H70" s="53"/>
      <c r="I70" s="130">
        <f>SUM(I48:I69)</f>
        <v>1102910.9</v>
      </c>
      <c r="J70" s="130">
        <f>SUM(J48:J69)</f>
        <v>-1574792.93</v>
      </c>
      <c r="K70" s="132">
        <f>SUM(K48:K69)</f>
        <v>-471882.03</v>
      </c>
      <c r="L70" s="95"/>
      <c r="M70" s="70">
        <f>SUM(M48:M69)</f>
        <v>-414500</v>
      </c>
      <c r="O70" s="154"/>
      <c r="P70" s="154"/>
      <c r="Q70" s="152"/>
      <c r="R70" s="152"/>
    </row>
    <row r="71" spans="1:18" ht="15.75" thickBot="1">
      <c r="A71" s="1"/>
      <c r="B71" s="1"/>
      <c r="C71" s="1"/>
      <c r="D71" s="112"/>
      <c r="E71" s="72"/>
      <c r="F71" s="73"/>
      <c r="G71" s="74"/>
      <c r="H71" s="68"/>
      <c r="I71" s="75"/>
      <c r="J71" s="5"/>
      <c r="K71" s="76"/>
      <c r="L71" s="77"/>
      <c r="M71" s="78"/>
      <c r="O71" s="154"/>
      <c r="P71" s="154"/>
      <c r="Q71" s="152"/>
      <c r="R71" s="152"/>
    </row>
    <row r="72" spans="1:18" ht="16.5" thickBot="1">
      <c r="A72" s="113" t="s">
        <v>112</v>
      </c>
      <c r="B72" s="114"/>
      <c r="C72" s="172"/>
      <c r="D72" s="115"/>
      <c r="E72" s="166">
        <f>SUM(E13+E23+E40+E70)</f>
        <v>2201340.74</v>
      </c>
      <c r="F72" s="167">
        <f>SUM(F13+F23+F40+F70)</f>
        <v>-1984799.8399999999</v>
      </c>
      <c r="G72" s="168">
        <f>(G13+G23+G40+G70)</f>
        <v>216540.90000000008</v>
      </c>
      <c r="H72" s="116"/>
      <c r="I72" s="169">
        <f>SUM(I13+I23+I40+I70)</f>
        <v>2250702.77</v>
      </c>
      <c r="J72" s="169">
        <f>SUM(J13+J23+J40+J70)</f>
        <v>-2136948.03</v>
      </c>
      <c r="K72" s="170">
        <f>(K13+K23+K40+K70)</f>
        <v>113754.73999999999</v>
      </c>
      <c r="L72" s="117"/>
      <c r="M72" s="118">
        <f>SUM(M13+M23+M40+M70)</f>
        <v>165500</v>
      </c>
      <c r="O72" s="154"/>
      <c r="P72" s="154"/>
      <c r="Q72" s="152"/>
      <c r="R72" s="152"/>
    </row>
    <row r="73" spans="1:18" ht="15">
      <c r="A73" s="1"/>
      <c r="B73" s="1"/>
      <c r="C73" s="1"/>
      <c r="D73" s="1"/>
      <c r="E73" s="73"/>
      <c r="F73" s="73"/>
      <c r="G73" s="74"/>
      <c r="H73" s="1"/>
      <c r="I73" s="1"/>
      <c r="J73" s="1"/>
      <c r="K73" s="127"/>
      <c r="L73" s="119"/>
      <c r="M73" s="120"/>
      <c r="O73" s="154"/>
      <c r="P73" s="157"/>
      <c r="Q73" s="152"/>
      <c r="R73" s="152"/>
    </row>
    <row r="74" spans="1:18" ht="15">
      <c r="A74" s="2"/>
      <c r="B74" s="1"/>
      <c r="C74" s="1"/>
      <c r="D74" s="1"/>
      <c r="E74" s="73"/>
      <c r="F74" s="73"/>
      <c r="G74" s="74"/>
      <c r="H74" s="1"/>
      <c r="I74" s="3"/>
      <c r="J74" s="3"/>
      <c r="K74" s="33"/>
      <c r="L74" s="119"/>
      <c r="M74" s="120"/>
      <c r="O74" s="154"/>
      <c r="P74" s="157"/>
      <c r="Q74" s="152"/>
      <c r="R74" s="152"/>
    </row>
    <row r="75" spans="1:18" ht="15">
      <c r="A75" s="88"/>
      <c r="C75" s="2"/>
      <c r="D75" s="171"/>
      <c r="E75" s="3"/>
      <c r="F75" s="3"/>
      <c r="G75" s="76"/>
      <c r="H75" s="21"/>
      <c r="I75" s="3"/>
      <c r="J75" s="3"/>
      <c r="K75" s="33"/>
      <c r="L75" s="165"/>
      <c r="M75" s="120"/>
      <c r="O75" s="154"/>
      <c r="P75" s="154"/>
      <c r="Q75" s="152"/>
      <c r="R75" s="154"/>
    </row>
    <row r="76" spans="1:15" ht="15">
      <c r="A76" s="2"/>
      <c r="B76" s="1"/>
      <c r="C76" s="1"/>
      <c r="D76" s="1"/>
      <c r="E76" s="73"/>
      <c r="F76" s="73"/>
      <c r="G76" s="74"/>
      <c r="H76" s="1"/>
      <c r="I76" s="3"/>
      <c r="J76" s="3"/>
      <c r="K76" s="33"/>
      <c r="L76" s="119"/>
      <c r="M76" s="120"/>
      <c r="O76" s="154"/>
    </row>
    <row r="77" spans="1:13" ht="15">
      <c r="A77" s="1"/>
      <c r="B77" s="1"/>
      <c r="C77" s="1"/>
      <c r="D77" s="1"/>
      <c r="E77" s="73"/>
      <c r="F77" s="73"/>
      <c r="G77" s="74"/>
      <c r="H77" s="1"/>
      <c r="I77" s="3"/>
      <c r="J77" s="3"/>
      <c r="K77" s="33"/>
      <c r="L77" s="119"/>
      <c r="M77" s="120"/>
    </row>
    <row r="78" spans="1:13" ht="15">
      <c r="A78" s="1"/>
      <c r="B78" s="1"/>
      <c r="C78" s="1"/>
      <c r="D78" s="1"/>
      <c r="E78" s="73"/>
      <c r="F78" s="73"/>
      <c r="G78" s="74"/>
      <c r="H78" s="1"/>
      <c r="I78" s="5"/>
      <c r="J78" s="5"/>
      <c r="K78" s="76"/>
      <c r="L78" s="119"/>
      <c r="M78" s="120"/>
    </row>
    <row r="79" spans="1:13" ht="15">
      <c r="A79" s="2"/>
      <c r="B79" s="2"/>
      <c r="C79" s="2"/>
      <c r="D79" s="1"/>
      <c r="E79" s="73"/>
      <c r="F79" s="73"/>
      <c r="G79" s="74"/>
      <c r="H79" s="1"/>
      <c r="I79" s="5"/>
      <c r="J79" s="5"/>
      <c r="K79" s="76"/>
      <c r="L79" s="119"/>
      <c r="M79" s="120"/>
    </row>
    <row r="80" spans="1:13" ht="15.75">
      <c r="A80" s="7"/>
      <c r="B80" s="159"/>
      <c r="C80" s="159"/>
      <c r="D80" s="160"/>
      <c r="E80" s="161"/>
      <c r="F80" s="161"/>
      <c r="G80" s="162"/>
      <c r="H80" s="7"/>
      <c r="I80" s="163"/>
      <c r="J80" s="163"/>
      <c r="K80" s="164"/>
      <c r="L80" s="121"/>
      <c r="M80" s="122"/>
    </row>
  </sheetData>
  <printOptions gridLines="1" horizontalCentered="1"/>
  <pageMargins left="0" right="0" top="0.37" bottom="1" header="0.17" footer="0"/>
  <pageSetup fitToHeight="2" horizontalDpi="600" verticalDpi="600" orientation="landscape" paperSize="9" scale="7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setlementet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Gorm Hansen</dc:creator>
  <cp:keywords/>
  <dc:description/>
  <cp:lastModifiedBy>Mads Lindboe</cp:lastModifiedBy>
  <cp:lastPrinted>2017-03-02T22:10:06Z</cp:lastPrinted>
  <dcterms:created xsi:type="dcterms:W3CDTF">2001-09-03T14:02:41Z</dcterms:created>
  <dcterms:modified xsi:type="dcterms:W3CDTF">2017-03-07T12:31:31Z</dcterms:modified>
  <cp:category/>
  <cp:version/>
  <cp:contentType/>
  <cp:contentStatus/>
</cp:coreProperties>
</file>