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24226"/>
  <bookViews>
    <workbookView xWindow="6015" yWindow="2325" windowWidth="18960" windowHeight="11520" activeTab="0"/>
  </bookViews>
  <sheets>
    <sheet name="SSB drift" sheetId="2" r:id="rId1"/>
  </sheets>
  <definedNames>
    <definedName name="_xlnm.Print_Area" localSheetId="0">'SSB drift'!$A$1:$I$80</definedName>
  </definedNames>
  <calcPr calcId="191029"/>
  <extLst/>
</workbook>
</file>

<file path=xl/sharedStrings.xml><?xml version="1.0" encoding="utf-8"?>
<sst xmlns="http://schemas.openxmlformats.org/spreadsheetml/2006/main" count="133" uniqueCount="86">
  <si>
    <t>CVR-nr. 31526310</t>
  </si>
  <si>
    <t xml:space="preserve">SSB </t>
  </si>
  <si>
    <t>AFDELING</t>
  </si>
  <si>
    <t xml:space="preserve">Kontingent </t>
  </si>
  <si>
    <t>Udgifter</t>
  </si>
  <si>
    <t>Fodbold</t>
  </si>
  <si>
    <t>Voksen</t>
  </si>
  <si>
    <t>Senior 11</t>
  </si>
  <si>
    <t>60+</t>
  </si>
  <si>
    <t>Fitness</t>
  </si>
  <si>
    <t>Badminton</t>
  </si>
  <si>
    <t>Svømning</t>
  </si>
  <si>
    <t>Budo</t>
  </si>
  <si>
    <t>Indv. Q</t>
  </si>
  <si>
    <t>Voksenafdeling i alt</t>
  </si>
  <si>
    <t>Kontingent</t>
  </si>
  <si>
    <t>Senior</t>
  </si>
  <si>
    <t>Kontingenter</t>
  </si>
  <si>
    <t>Materiel</t>
  </si>
  <si>
    <t>Kurser</t>
  </si>
  <si>
    <t>Omk.godtg.</t>
  </si>
  <si>
    <t>Automat kaffe</t>
  </si>
  <si>
    <t>Møder, gaver  mm</t>
  </si>
  <si>
    <t>Legestuer</t>
  </si>
  <si>
    <t>Særlige Børn</t>
  </si>
  <si>
    <t>B+U</t>
  </si>
  <si>
    <t>For sjov</t>
  </si>
  <si>
    <t>Kung Fu</t>
  </si>
  <si>
    <t>Q-aktiviteter</t>
  </si>
  <si>
    <t xml:space="preserve">B+U </t>
  </si>
  <si>
    <t xml:space="preserve">B+U Udvalg </t>
  </si>
  <si>
    <t>Diverse aktiviteter</t>
  </si>
  <si>
    <t>Børn- og Ungeafdeling i alt</t>
  </si>
  <si>
    <t>Indtægter</t>
  </si>
  <si>
    <t>Fælles</t>
  </si>
  <si>
    <t>Generalforsamling + møder</t>
  </si>
  <si>
    <t xml:space="preserve">Gebyrer </t>
  </si>
  <si>
    <t>Arrangementer</t>
  </si>
  <si>
    <t>Revision</t>
  </si>
  <si>
    <t>Kontingent Forbund</t>
  </si>
  <si>
    <t>Personaleudgifter</t>
  </si>
  <si>
    <t>Butik Istedgade 79</t>
  </si>
  <si>
    <t>Lønninger</t>
  </si>
  <si>
    <t>Renter</t>
  </si>
  <si>
    <t>Tilskud FOS</t>
  </si>
  <si>
    <t>Halleje</t>
  </si>
  <si>
    <t>Fælles i alt</t>
  </si>
  <si>
    <t>Div.udgifter og materiel</t>
  </si>
  <si>
    <t>Motion</t>
  </si>
  <si>
    <t>Seniorafdeling i alt I</t>
  </si>
  <si>
    <t>Lokale</t>
  </si>
  <si>
    <t>Kontor, regnskab og revision</t>
  </si>
  <si>
    <t>Seniorafdeling i alt II</t>
  </si>
  <si>
    <t xml:space="preserve">Veteran/Masters </t>
  </si>
  <si>
    <t>Gaver frivillige</t>
  </si>
  <si>
    <t>§79-tilskud SUF</t>
  </si>
  <si>
    <t>Børn</t>
  </si>
  <si>
    <t>Seniorafdeling samlet</t>
  </si>
  <si>
    <t>SSB-driftsresult</t>
  </si>
  <si>
    <t>Løn koordinatorer</t>
  </si>
  <si>
    <t>Projekter:</t>
  </si>
  <si>
    <t>Projekter i alt</t>
  </si>
  <si>
    <t>SSB i alt</t>
  </si>
  <si>
    <t>Kontor og IT</t>
  </si>
  <si>
    <t>Transport</t>
  </si>
  <si>
    <t>Synlighed</t>
  </si>
  <si>
    <t>Regnskab 2020</t>
  </si>
  <si>
    <t>Floorball</t>
  </si>
  <si>
    <t>Yoga</t>
  </si>
  <si>
    <t>Netto 2020</t>
  </si>
  <si>
    <t xml:space="preserve"> </t>
  </si>
  <si>
    <t>Regnskab 2021</t>
  </si>
  <si>
    <t>Netto 2021</t>
  </si>
  <si>
    <t>Fitness (Corona bevilling)</t>
  </si>
  <si>
    <t>Vandleg</t>
  </si>
  <si>
    <t>Småbørrn</t>
  </si>
  <si>
    <t>Fredag</t>
  </si>
  <si>
    <t>Gymnastik mv.</t>
  </si>
  <si>
    <t>Basket</t>
  </si>
  <si>
    <t>Diverse tilskud</t>
  </si>
  <si>
    <t>DGI Carlsberg-projekt</t>
  </si>
  <si>
    <t>DGI/DIF Genstartpulje</t>
  </si>
  <si>
    <t>FOS Frivillig-arrangementer</t>
  </si>
  <si>
    <t>FOS oplysningsmateriale</t>
  </si>
  <si>
    <t>FOS frivillig-tøj og -godtgørelse</t>
  </si>
  <si>
    <t>Projekter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</si>
</sst>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MS Sans Serif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MS Sans Serif"/>
      <family val="2"/>
    </font>
    <font>
      <b/>
      <i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 horizontal="right"/>
    </xf>
    <xf numFmtId="4" fontId="1" fillId="0" borderId="6" xfId="0" applyNumberFormat="1" applyFont="1" applyFill="1" applyBorder="1" applyAlignment="1" applyProtection="1">
      <alignment/>
      <protection/>
    </xf>
    <xf numFmtId="4" fontId="1" fillId="0" borderId="7" xfId="0" applyNumberFormat="1" applyFont="1" applyFill="1" applyBorder="1" applyAlignment="1" applyProtection="1">
      <alignment/>
      <protection/>
    </xf>
    <xf numFmtId="0" fontId="0" fillId="0" borderId="2" xfId="0" applyFont="1" applyBorder="1"/>
    <xf numFmtId="4" fontId="1" fillId="0" borderId="8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5" xfId="0" applyNumberFormat="1" applyFont="1" applyFill="1" applyBorder="1" applyAlignment="1" applyProtection="1">
      <alignment horizontal="right"/>
      <protection/>
    </xf>
    <xf numFmtId="4" fontId="5" fillId="0" borderId="7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left"/>
      <protection/>
    </xf>
    <xf numFmtId="4" fontId="5" fillId="0" borderId="8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/>
    <xf numFmtId="0" fontId="5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Border="1"/>
    <xf numFmtId="0" fontId="7" fillId="0" borderId="0" xfId="0" applyNumberFormat="1" applyFont="1" applyFill="1" applyBorder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4" fontId="2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right"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4" fillId="0" borderId="4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9" fillId="0" borderId="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" fontId="5" fillId="0" borderId="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4" fontId="9" fillId="0" borderId="10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horizontal="right"/>
      <protection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4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/>
      <protection/>
    </xf>
    <xf numFmtId="4" fontId="7" fillId="0" borderId="5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4" fontId="10" fillId="0" borderId="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7" fillId="0" borderId="9" xfId="0" applyNumberFormat="1" applyFont="1" applyFill="1" applyBorder="1" applyAlignment="1" applyProtection="1">
      <alignment/>
      <protection/>
    </xf>
    <xf numFmtId="4" fontId="11" fillId="0" borderId="9" xfId="0" applyNumberFormat="1" applyFont="1" applyBorder="1"/>
    <xf numFmtId="4" fontId="10" fillId="0" borderId="9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4" fontId="7" fillId="0" borderId="15" xfId="0" applyNumberFormat="1" applyFont="1" applyFill="1" applyBorder="1" applyAlignment="1" applyProtection="1">
      <alignment/>
      <protection/>
    </xf>
    <xf numFmtId="4" fontId="11" fillId="0" borderId="15" xfId="0" applyNumberFormat="1" applyFont="1" applyBorder="1"/>
    <xf numFmtId="4" fontId="10" fillId="0" borderId="15" xfId="0" applyNumberFormat="1" applyFont="1" applyFill="1" applyBorder="1" applyAlignment="1" applyProtection="1">
      <alignment/>
      <protection/>
    </xf>
    <xf numFmtId="0" fontId="11" fillId="0" borderId="2" xfId="0" applyFont="1" applyBorder="1"/>
    <xf numFmtId="3" fontId="6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12" fillId="0" borderId="4" xfId="0" applyNumberFormat="1" applyFont="1" applyFill="1" applyBorder="1" applyAlignment="1" applyProtection="1">
      <alignment/>
      <protection/>
    </xf>
    <xf numFmtId="4" fontId="2" fillId="0" borderId="9" xfId="0" applyNumberFormat="1" applyFont="1" applyFill="1" applyBorder="1" applyAlignment="1" applyProtection="1">
      <alignment/>
      <protection/>
    </xf>
    <xf numFmtId="4" fontId="12" fillId="0" borderId="9" xfId="0" applyNumberFormat="1" applyFont="1" applyFill="1" applyBorder="1" applyAlignment="1" applyProtection="1">
      <alignment/>
      <protection/>
    </xf>
    <xf numFmtId="4" fontId="12" fillId="0" borderId="15" xfId="0" applyNumberFormat="1" applyFont="1" applyFill="1" applyBorder="1" applyAlignment="1" applyProtection="1">
      <alignment/>
      <protection/>
    </xf>
    <xf numFmtId="4" fontId="3" fillId="0" borderId="4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3" fontId="8" fillId="0" borderId="2" xfId="0" applyNumberFormat="1" applyFont="1" applyFill="1" applyBorder="1" applyAlignment="1" applyProtection="1">
      <alignment/>
      <protection/>
    </xf>
    <xf numFmtId="3" fontId="8" fillId="0" borderId="9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/>
      <protection/>
    </xf>
    <xf numFmtId="4" fontId="9" fillId="0" borderId="7" xfId="0" applyNumberFormat="1" applyFont="1" applyFill="1" applyBorder="1" applyAlignment="1" applyProtection="1">
      <alignment/>
      <protection/>
    </xf>
    <xf numFmtId="4" fontId="9" fillId="0" borderId="8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4" fontId="1" fillId="0" borderId="8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5" fillId="0" borderId="7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6"/>
  <sheetViews>
    <sheetView tabSelected="1" zoomScale="90" zoomScaleNormal="90" workbookViewId="0" topLeftCell="A43">
      <selection activeCell="A63" sqref="A63"/>
    </sheetView>
  </sheetViews>
  <sheetFormatPr defaultColWidth="13.8515625" defaultRowHeight="12.75"/>
  <cols>
    <col min="1" max="1" width="13.8515625" style="1" customWidth="1"/>
    <col min="2" max="2" width="17.28125" style="1" customWidth="1"/>
    <col min="3" max="3" width="12.7109375" style="32" customWidth="1"/>
    <col min="4" max="4" width="13.421875" style="1" customWidth="1"/>
    <col min="5" max="5" width="13.140625" style="93" customWidth="1"/>
    <col min="6" max="6" width="1.1484375" style="6" customWidth="1"/>
    <col min="7" max="7" width="12.7109375" style="32" customWidth="1"/>
    <col min="8" max="8" width="13.421875" style="1" customWidth="1"/>
    <col min="9" max="9" width="13.140625" style="46" customWidth="1"/>
    <col min="10" max="10" width="13.8515625" style="35" customWidth="1"/>
    <col min="11" max="16384" width="13.8515625" style="1" customWidth="1"/>
  </cols>
  <sheetData>
    <row r="1" spans="1:9" ht="13.5" thickBot="1">
      <c r="A1" s="4" t="s">
        <v>1</v>
      </c>
      <c r="B1" s="4" t="s">
        <v>0</v>
      </c>
      <c r="C1" s="33"/>
      <c r="D1" s="80" t="s">
        <v>66</v>
      </c>
      <c r="E1" s="80"/>
      <c r="F1" s="33"/>
      <c r="G1" s="33"/>
      <c r="H1" s="4" t="s">
        <v>71</v>
      </c>
      <c r="I1" s="4"/>
    </row>
    <row r="2" spans="1:10" s="6" customFormat="1" ht="13.5" thickBot="1">
      <c r="A2" s="4"/>
      <c r="B2" s="4"/>
      <c r="C2" s="5"/>
      <c r="D2" s="4"/>
      <c r="E2" s="81"/>
      <c r="F2" s="5"/>
      <c r="G2" s="5"/>
      <c r="H2" s="4"/>
      <c r="I2" s="39"/>
      <c r="J2" s="15"/>
    </row>
    <row r="3" spans="1:10" s="6" customFormat="1" ht="13.5" thickBot="1">
      <c r="A3" s="7" t="s">
        <v>2</v>
      </c>
      <c r="B3" s="8" t="s">
        <v>6</v>
      </c>
      <c r="C3" s="9" t="s">
        <v>3</v>
      </c>
      <c r="D3" s="9" t="s">
        <v>4</v>
      </c>
      <c r="E3" s="82" t="s">
        <v>69</v>
      </c>
      <c r="F3" s="10"/>
      <c r="G3" s="9" t="s">
        <v>3</v>
      </c>
      <c r="H3" s="9" t="s">
        <v>4</v>
      </c>
      <c r="I3" s="40" t="s">
        <v>72</v>
      </c>
      <c r="J3" s="15"/>
    </row>
    <row r="4" spans="1:10" s="6" customFormat="1" ht="12.75">
      <c r="A4" s="1" t="s">
        <v>5</v>
      </c>
      <c r="B4" s="1" t="s">
        <v>7</v>
      </c>
      <c r="C4" s="12">
        <v>6300</v>
      </c>
      <c r="D4" s="12">
        <v>-8191.26</v>
      </c>
      <c r="E4" s="83">
        <f aca="true" t="shared" si="0" ref="E4:E13">SUM(C4:D4)</f>
        <v>-1891.2600000000002</v>
      </c>
      <c r="F4" s="13"/>
      <c r="G4" s="12">
        <v>9000</v>
      </c>
      <c r="H4" s="12">
        <v>-14761.04</v>
      </c>
      <c r="I4" s="41">
        <f aca="true" t="shared" si="1" ref="I4:I13">SUM(G4:H4)</f>
        <v>-5761.040000000001</v>
      </c>
      <c r="J4" s="15"/>
    </row>
    <row r="5" spans="1:10" s="6" customFormat="1" ht="12.75">
      <c r="A5" s="1" t="s">
        <v>5</v>
      </c>
      <c r="B5" s="1" t="s">
        <v>53</v>
      </c>
      <c r="C5" s="12">
        <v>21000</v>
      </c>
      <c r="D5" s="12">
        <v>-4224.5</v>
      </c>
      <c r="E5" s="83">
        <f t="shared" si="0"/>
        <v>16775.5</v>
      </c>
      <c r="F5" s="13"/>
      <c r="G5" s="12">
        <v>12600</v>
      </c>
      <c r="H5" s="12">
        <v>-4061</v>
      </c>
      <c r="I5" s="41">
        <f t="shared" si="1"/>
        <v>8539</v>
      </c>
      <c r="J5" s="15"/>
    </row>
    <row r="6" spans="1:10" s="6" customFormat="1" ht="12.75">
      <c r="A6" s="1" t="s">
        <v>5</v>
      </c>
      <c r="B6" s="1" t="s">
        <v>8</v>
      </c>
      <c r="C6" s="12">
        <v>8550</v>
      </c>
      <c r="D6" s="12">
        <v>0</v>
      </c>
      <c r="E6" s="83">
        <f t="shared" si="0"/>
        <v>8550</v>
      </c>
      <c r="F6" s="13"/>
      <c r="G6" s="12">
        <v>2700</v>
      </c>
      <c r="H6" s="12">
        <v>0</v>
      </c>
      <c r="I6" s="41">
        <f t="shared" si="1"/>
        <v>2700</v>
      </c>
      <c r="J6" s="15"/>
    </row>
    <row r="7" spans="1:10" s="6" customFormat="1" ht="12.75">
      <c r="A7" s="1" t="s">
        <v>9</v>
      </c>
      <c r="B7" s="1" t="s">
        <v>48</v>
      </c>
      <c r="C7" s="12">
        <v>2100</v>
      </c>
      <c r="D7" s="12">
        <v>0</v>
      </c>
      <c r="E7" s="83">
        <f t="shared" si="0"/>
        <v>2100</v>
      </c>
      <c r="F7" s="13"/>
      <c r="G7" s="12">
        <v>6900</v>
      </c>
      <c r="H7" s="12">
        <v>0</v>
      </c>
      <c r="I7" s="41">
        <f t="shared" si="1"/>
        <v>6900</v>
      </c>
      <c r="J7" s="15"/>
    </row>
    <row r="8" spans="1:10" s="6" customFormat="1" ht="12.75">
      <c r="A8" s="1" t="s">
        <v>10</v>
      </c>
      <c r="B8" s="1" t="s">
        <v>6</v>
      </c>
      <c r="C8" s="12">
        <v>17400</v>
      </c>
      <c r="D8" s="12">
        <v>0</v>
      </c>
      <c r="E8" s="83">
        <f t="shared" si="0"/>
        <v>17400</v>
      </c>
      <c r="F8" s="13"/>
      <c r="G8" s="12">
        <v>27300</v>
      </c>
      <c r="H8" s="12">
        <v>0</v>
      </c>
      <c r="I8" s="41">
        <f t="shared" si="1"/>
        <v>27300</v>
      </c>
      <c r="J8" s="15"/>
    </row>
    <row r="9" spans="1:12" s="6" customFormat="1" ht="12.75">
      <c r="A9" s="1" t="s">
        <v>11</v>
      </c>
      <c r="B9" s="1" t="s">
        <v>6</v>
      </c>
      <c r="C9" s="12">
        <v>0</v>
      </c>
      <c r="D9" s="12">
        <v>0</v>
      </c>
      <c r="E9" s="83">
        <f t="shared" si="0"/>
        <v>0</v>
      </c>
      <c r="F9" s="13"/>
      <c r="G9" s="12">
        <v>2200</v>
      </c>
      <c r="H9" s="12">
        <v>0</v>
      </c>
      <c r="I9" s="41">
        <f t="shared" si="1"/>
        <v>2200</v>
      </c>
      <c r="J9" s="15"/>
      <c r="L9" s="6" t="s">
        <v>70</v>
      </c>
    </row>
    <row r="10" spans="1:10" s="6" customFormat="1" ht="12.75">
      <c r="A10" s="1" t="s">
        <v>12</v>
      </c>
      <c r="B10" s="1" t="s">
        <v>6</v>
      </c>
      <c r="C10" s="12">
        <v>10800</v>
      </c>
      <c r="D10" s="12">
        <v>0</v>
      </c>
      <c r="E10" s="83">
        <f t="shared" si="0"/>
        <v>10800</v>
      </c>
      <c r="F10" s="13"/>
      <c r="G10" s="12">
        <v>1200</v>
      </c>
      <c r="H10" s="12">
        <v>0</v>
      </c>
      <c r="I10" s="41">
        <f t="shared" si="1"/>
        <v>1200</v>
      </c>
      <c r="J10" s="15"/>
    </row>
    <row r="11" spans="1:10" s="6" customFormat="1" ht="12.75">
      <c r="A11" s="1" t="s">
        <v>67</v>
      </c>
      <c r="B11" s="1" t="s">
        <v>6</v>
      </c>
      <c r="C11" s="12">
        <v>2250</v>
      </c>
      <c r="D11" s="12">
        <v>0</v>
      </c>
      <c r="E11" s="83">
        <f t="shared" si="0"/>
        <v>2250</v>
      </c>
      <c r="F11" s="13"/>
      <c r="G11" s="12">
        <v>12650</v>
      </c>
      <c r="H11" s="12">
        <v>0</v>
      </c>
      <c r="I11" s="41">
        <f t="shared" si="1"/>
        <v>12650</v>
      </c>
      <c r="J11" s="15"/>
    </row>
    <row r="12" spans="1:10" s="6" customFormat="1" ht="12.75">
      <c r="A12" s="1" t="s">
        <v>68</v>
      </c>
      <c r="B12" s="1" t="s">
        <v>6</v>
      </c>
      <c r="C12" s="12">
        <v>3175</v>
      </c>
      <c r="D12" s="12">
        <v>0</v>
      </c>
      <c r="E12" s="83">
        <f t="shared" si="0"/>
        <v>3175</v>
      </c>
      <c r="F12" s="13"/>
      <c r="G12" s="12">
        <v>7300</v>
      </c>
      <c r="H12" s="12">
        <v>0</v>
      </c>
      <c r="I12" s="41">
        <f t="shared" si="1"/>
        <v>7300</v>
      </c>
      <c r="J12" s="15"/>
    </row>
    <row r="13" spans="1:10" s="6" customFormat="1" ht="13.5" thickBot="1">
      <c r="A13" s="1" t="s">
        <v>13</v>
      </c>
      <c r="B13" s="1" t="s">
        <v>6</v>
      </c>
      <c r="C13" s="14">
        <v>4150</v>
      </c>
      <c r="D13" s="12">
        <v>-12715</v>
      </c>
      <c r="E13" s="83">
        <f t="shared" si="0"/>
        <v>-8565</v>
      </c>
      <c r="F13" s="13"/>
      <c r="G13" s="14">
        <v>46875</v>
      </c>
      <c r="H13" s="12">
        <v>0</v>
      </c>
      <c r="I13" s="41">
        <f t="shared" si="1"/>
        <v>46875</v>
      </c>
      <c r="J13" s="15"/>
    </row>
    <row r="14" spans="1:10" s="68" customFormat="1" ht="13.5" thickBot="1">
      <c r="A14" s="63" t="s">
        <v>14</v>
      </c>
      <c r="B14" s="64"/>
      <c r="C14" s="65">
        <f>SUM(C4:C13)</f>
        <v>75725</v>
      </c>
      <c r="D14" s="65">
        <f>SUM(D4:D13)</f>
        <v>-25130.760000000002</v>
      </c>
      <c r="E14" s="84">
        <f>SUM(E4:E13)</f>
        <v>50594.24</v>
      </c>
      <c r="F14" s="66"/>
      <c r="G14" s="65">
        <f>SUM(G4:G13)</f>
        <v>128725</v>
      </c>
      <c r="H14" s="65">
        <f>SUM(H4:H13)</f>
        <v>-18822.04</v>
      </c>
      <c r="I14" s="67">
        <f>SUM(I4:I13)</f>
        <v>109902.95999999999</v>
      </c>
      <c r="J14" s="66"/>
    </row>
    <row r="15" spans="3:10" s="6" customFormat="1" ht="13.5" thickBot="1">
      <c r="C15" s="16"/>
      <c r="D15" s="17"/>
      <c r="E15" s="3"/>
      <c r="F15" s="15"/>
      <c r="G15" s="16"/>
      <c r="H15" s="17"/>
      <c r="I15" s="43"/>
      <c r="J15" s="15"/>
    </row>
    <row r="16" spans="1:10" s="6" customFormat="1" ht="13.5" thickBot="1">
      <c r="A16" s="7" t="s">
        <v>2</v>
      </c>
      <c r="B16" s="8" t="s">
        <v>16</v>
      </c>
      <c r="C16" s="18" t="s">
        <v>15</v>
      </c>
      <c r="D16" s="18" t="s">
        <v>4</v>
      </c>
      <c r="E16" s="82" t="s">
        <v>69</v>
      </c>
      <c r="F16" s="13"/>
      <c r="G16" s="18" t="s">
        <v>15</v>
      </c>
      <c r="H16" s="18" t="s">
        <v>4</v>
      </c>
      <c r="I16" s="40" t="s">
        <v>72</v>
      </c>
      <c r="J16" s="15"/>
    </row>
    <row r="17" spans="1:10" s="6" customFormat="1" ht="12.75">
      <c r="A17" s="1" t="s">
        <v>16</v>
      </c>
      <c r="B17" s="1" t="s">
        <v>17</v>
      </c>
      <c r="C17" s="11">
        <v>166175</v>
      </c>
      <c r="D17" s="12"/>
      <c r="E17" s="83">
        <f>SUM(C17:D17)</f>
        <v>166175</v>
      </c>
      <c r="F17" s="13"/>
      <c r="G17" s="11">
        <v>114850</v>
      </c>
      <c r="H17" s="12"/>
      <c r="I17" s="41">
        <f>SUM(G17:H17)</f>
        <v>114850</v>
      </c>
      <c r="J17" s="15"/>
    </row>
    <row r="18" spans="1:10" s="6" customFormat="1" ht="12.75">
      <c r="A18" s="1"/>
      <c r="B18" s="1" t="s">
        <v>18</v>
      </c>
      <c r="C18" s="19"/>
      <c r="D18" s="12">
        <v>-2994</v>
      </c>
      <c r="E18" s="83">
        <f aca="true" t="shared" si="2" ref="E18:E23">SUM(C18:D18)</f>
        <v>-2994</v>
      </c>
      <c r="F18" s="13"/>
      <c r="G18" s="19"/>
      <c r="H18" s="12">
        <v>-1467.65</v>
      </c>
      <c r="I18" s="41">
        <f aca="true" t="shared" si="3" ref="I18:I23">SUM(G18:H18)</f>
        <v>-1467.65</v>
      </c>
      <c r="J18" s="15"/>
    </row>
    <row r="19" spans="1:10" s="6" customFormat="1" ht="12.75">
      <c r="A19" s="1"/>
      <c r="B19" s="1" t="s">
        <v>19</v>
      </c>
      <c r="C19" s="19"/>
      <c r="D19" s="12">
        <v>-3347</v>
      </c>
      <c r="E19" s="83">
        <f t="shared" si="2"/>
        <v>-3347</v>
      </c>
      <c r="F19" s="13"/>
      <c r="G19" s="19"/>
      <c r="H19" s="12">
        <v>-860</v>
      </c>
      <c r="I19" s="41">
        <f t="shared" si="3"/>
        <v>-860</v>
      </c>
      <c r="J19" s="15"/>
    </row>
    <row r="20" spans="1:11" s="6" customFormat="1" ht="12.75">
      <c r="A20" s="1"/>
      <c r="B20" s="1" t="s">
        <v>37</v>
      </c>
      <c r="C20" s="12"/>
      <c r="D20" s="12">
        <v>-9244.1</v>
      </c>
      <c r="E20" s="83">
        <f t="shared" si="2"/>
        <v>-9244.1</v>
      </c>
      <c r="F20" s="13"/>
      <c r="G20" s="12"/>
      <c r="H20" s="12">
        <v>-20372.8</v>
      </c>
      <c r="I20" s="41">
        <f t="shared" si="3"/>
        <v>-20372.8</v>
      </c>
      <c r="J20" s="36"/>
      <c r="K20" s="2"/>
    </row>
    <row r="21" spans="1:11" s="6" customFormat="1" ht="12.75">
      <c r="A21" s="1"/>
      <c r="B21" s="1" t="s">
        <v>20</v>
      </c>
      <c r="C21" s="12"/>
      <c r="D21" s="12">
        <v>-55150</v>
      </c>
      <c r="E21" s="83">
        <f t="shared" si="2"/>
        <v>-55150</v>
      </c>
      <c r="F21" s="13"/>
      <c r="G21" s="12"/>
      <c r="H21" s="12">
        <v>-40150</v>
      </c>
      <c r="I21" s="41">
        <f t="shared" si="3"/>
        <v>-40150</v>
      </c>
      <c r="J21" s="35"/>
      <c r="K21" s="1"/>
    </row>
    <row r="22" spans="2:10" s="6" customFormat="1" ht="12.75">
      <c r="B22" s="1" t="s">
        <v>21</v>
      </c>
      <c r="C22" s="19"/>
      <c r="D22" s="12">
        <v>-10000</v>
      </c>
      <c r="E22" s="83">
        <f t="shared" si="2"/>
        <v>-10000</v>
      </c>
      <c r="F22" s="15"/>
      <c r="G22" s="19"/>
      <c r="H22" s="12">
        <v>-10000</v>
      </c>
      <c r="I22" s="41">
        <f t="shared" si="3"/>
        <v>-10000</v>
      </c>
      <c r="J22" s="15"/>
    </row>
    <row r="23" spans="1:10" s="6" customFormat="1" ht="13.5" thickBot="1">
      <c r="A23" s="1"/>
      <c r="B23" s="20" t="s">
        <v>22</v>
      </c>
      <c r="C23" s="21"/>
      <c r="D23" s="12">
        <v>-1397</v>
      </c>
      <c r="E23" s="83">
        <f t="shared" si="2"/>
        <v>-1397</v>
      </c>
      <c r="F23" s="13"/>
      <c r="G23" s="21"/>
      <c r="H23" s="12">
        <v>-795</v>
      </c>
      <c r="I23" s="41">
        <f t="shared" si="3"/>
        <v>-795</v>
      </c>
      <c r="J23" s="37"/>
    </row>
    <row r="24" spans="1:12" s="68" customFormat="1" ht="13.5" thickBot="1">
      <c r="A24" s="63" t="s">
        <v>49</v>
      </c>
      <c r="B24" s="22"/>
      <c r="C24" s="65">
        <f>SUM(C17:C23)</f>
        <v>166175</v>
      </c>
      <c r="D24" s="65">
        <f>SUM(D17:D23)</f>
        <v>-82132.1</v>
      </c>
      <c r="E24" s="84">
        <f aca="true" t="shared" si="4" ref="E24:E29">SUM(C24:D24)</f>
        <v>84042.9</v>
      </c>
      <c r="F24" s="76"/>
      <c r="G24" s="65">
        <f>SUM(G17:G23)</f>
        <v>114850</v>
      </c>
      <c r="H24" s="65">
        <f>SUM(H17:H23)</f>
        <v>-73645.45</v>
      </c>
      <c r="I24" s="67">
        <f aca="true" t="shared" si="5" ref="I24:I29">SUM(G24:H24)</f>
        <v>41204.55</v>
      </c>
      <c r="J24" s="66"/>
      <c r="L24" s="77"/>
    </row>
    <row r="25" spans="1:10" s="6" customFormat="1" ht="12.75">
      <c r="A25" s="6" t="s">
        <v>50</v>
      </c>
      <c r="B25" s="23"/>
      <c r="C25" s="24"/>
      <c r="D25" s="24">
        <v>-115300</v>
      </c>
      <c r="E25" s="34">
        <f t="shared" si="4"/>
        <v>-115300</v>
      </c>
      <c r="F25" s="25"/>
      <c r="G25" s="24"/>
      <c r="H25" s="24">
        <v>-145800</v>
      </c>
      <c r="I25" s="44">
        <f t="shared" si="5"/>
        <v>-145800</v>
      </c>
      <c r="J25" s="15"/>
    </row>
    <row r="26" spans="1:10" s="6" customFormat="1" ht="12.75">
      <c r="A26" s="6" t="s">
        <v>51</v>
      </c>
      <c r="B26" s="23"/>
      <c r="C26" s="24"/>
      <c r="D26" s="24">
        <v>-25000</v>
      </c>
      <c r="E26" s="34">
        <f t="shared" si="4"/>
        <v>-25000</v>
      </c>
      <c r="F26" s="25"/>
      <c r="G26" s="24"/>
      <c r="H26" s="24">
        <v>-25000</v>
      </c>
      <c r="I26" s="44">
        <f t="shared" si="5"/>
        <v>-25000</v>
      </c>
      <c r="J26" s="15"/>
    </row>
    <row r="27" spans="1:10" s="6" customFormat="1" ht="12.75">
      <c r="A27" s="6" t="s">
        <v>59</v>
      </c>
      <c r="B27" s="23"/>
      <c r="C27" s="24"/>
      <c r="D27" s="24">
        <v>-170000</v>
      </c>
      <c r="E27" s="34">
        <f t="shared" si="4"/>
        <v>-170000</v>
      </c>
      <c r="F27" s="25"/>
      <c r="G27" s="24"/>
      <c r="H27" s="24">
        <v>-230000</v>
      </c>
      <c r="I27" s="44">
        <f t="shared" si="5"/>
        <v>-230000</v>
      </c>
      <c r="J27" s="15"/>
    </row>
    <row r="28" spans="1:10" s="6" customFormat="1" ht="12.75">
      <c r="A28" s="6" t="s">
        <v>73</v>
      </c>
      <c r="B28" s="23"/>
      <c r="C28" s="24"/>
      <c r="D28" s="24">
        <v>0</v>
      </c>
      <c r="E28" s="34">
        <f t="shared" si="4"/>
        <v>0</v>
      </c>
      <c r="F28" s="25"/>
      <c r="G28" s="24"/>
      <c r="H28" s="24">
        <v>-39468.75</v>
      </c>
      <c r="I28" s="44">
        <f t="shared" si="5"/>
        <v>-39468.75</v>
      </c>
      <c r="J28" s="15"/>
    </row>
    <row r="29" spans="1:18" s="26" customFormat="1" ht="13.5" thickBot="1">
      <c r="A29" s="26" t="s">
        <v>55</v>
      </c>
      <c r="B29" s="27"/>
      <c r="C29" s="28">
        <v>415000</v>
      </c>
      <c r="D29" s="14"/>
      <c r="E29" s="85">
        <f t="shared" si="4"/>
        <v>415000</v>
      </c>
      <c r="F29" s="29"/>
      <c r="G29" s="28">
        <v>415432</v>
      </c>
      <c r="H29" s="14"/>
      <c r="I29" s="45">
        <f t="shared" si="5"/>
        <v>415432</v>
      </c>
      <c r="J29" s="15"/>
      <c r="K29" s="6"/>
      <c r="L29" s="6"/>
      <c r="M29" s="6"/>
      <c r="N29" s="6"/>
      <c r="O29" s="6"/>
      <c r="P29" s="6"/>
      <c r="Q29" s="6"/>
      <c r="R29" s="6"/>
    </row>
    <row r="30" spans="1:18" s="72" customFormat="1" ht="13.5" thickBot="1">
      <c r="A30" s="63" t="s">
        <v>52</v>
      </c>
      <c r="B30" s="27"/>
      <c r="C30" s="69">
        <f>SUM(C25:C29)</f>
        <v>415000</v>
      </c>
      <c r="D30" s="65">
        <f>SUM(D25:D29)</f>
        <v>-310300</v>
      </c>
      <c r="E30" s="86">
        <f>SUM(E25:E29)</f>
        <v>104700</v>
      </c>
      <c r="F30" s="70"/>
      <c r="G30" s="69">
        <f>SUM(G25:G29)</f>
        <v>415432</v>
      </c>
      <c r="H30" s="65">
        <f>SUM(H25:H29)</f>
        <v>-440268.75</v>
      </c>
      <c r="I30" s="71">
        <f>SUM(I25:I29)</f>
        <v>-24836.75</v>
      </c>
      <c r="J30" s="66"/>
      <c r="K30" s="68"/>
      <c r="L30" s="68"/>
      <c r="M30" s="68"/>
      <c r="N30" s="68"/>
      <c r="O30" s="68"/>
      <c r="P30" s="68"/>
      <c r="Q30" s="68"/>
      <c r="R30" s="68"/>
    </row>
    <row r="31" spans="1:10" s="68" customFormat="1" ht="13.5" thickBot="1">
      <c r="A31" s="64" t="s">
        <v>57</v>
      </c>
      <c r="B31" s="22"/>
      <c r="C31" s="73">
        <f>SUM(C24,C30)</f>
        <v>581175</v>
      </c>
      <c r="D31" s="65">
        <f>SUM(D24,D30)</f>
        <v>-392432.1</v>
      </c>
      <c r="E31" s="87">
        <f>(E24+E30)</f>
        <v>188742.9</v>
      </c>
      <c r="F31" s="74"/>
      <c r="G31" s="73">
        <f>SUM(G24,G30)</f>
        <v>530282</v>
      </c>
      <c r="H31" s="65">
        <f>SUM(H24,H30)</f>
        <v>-513914.2</v>
      </c>
      <c r="I31" s="75">
        <f>(I24+I30)</f>
        <v>16367.800000000003</v>
      </c>
      <c r="J31" s="66"/>
    </row>
    <row r="32" spans="1:10" s="6" customFormat="1" ht="13.5" thickBot="1">
      <c r="A32" s="1"/>
      <c r="B32" s="30"/>
      <c r="C32" s="24"/>
      <c r="D32" s="17"/>
      <c r="E32" s="3"/>
      <c r="F32" s="13"/>
      <c r="G32" s="24"/>
      <c r="H32" s="17"/>
      <c r="I32" s="43"/>
      <c r="J32" s="15"/>
    </row>
    <row r="33" spans="1:10" s="6" customFormat="1" ht="13.5" thickBot="1">
      <c r="A33" s="7" t="s">
        <v>2</v>
      </c>
      <c r="B33" s="8" t="s">
        <v>56</v>
      </c>
      <c r="C33" s="18" t="s">
        <v>15</v>
      </c>
      <c r="D33" s="18" t="s">
        <v>4</v>
      </c>
      <c r="E33" s="82" t="s">
        <v>69</v>
      </c>
      <c r="F33" s="13"/>
      <c r="G33" s="18" t="s">
        <v>15</v>
      </c>
      <c r="H33" s="18" t="s">
        <v>4</v>
      </c>
      <c r="I33" s="40" t="s">
        <v>72</v>
      </c>
      <c r="J33" s="15"/>
    </row>
    <row r="34" spans="1:10" s="6" customFormat="1" ht="12.75">
      <c r="A34" s="1" t="s">
        <v>23</v>
      </c>
      <c r="B34" s="1" t="s">
        <v>74</v>
      </c>
      <c r="C34" s="11">
        <v>6700</v>
      </c>
      <c r="D34" s="19"/>
      <c r="E34" s="83">
        <f>SUM(C33:D33)</f>
        <v>0</v>
      </c>
      <c r="F34" s="13"/>
      <c r="G34" s="11">
        <v>46000</v>
      </c>
      <c r="H34" s="19"/>
      <c r="I34" s="41">
        <f aca="true" t="shared" si="6" ref="I34:I48">SUM(G34:H34)</f>
        <v>46000</v>
      </c>
      <c r="J34" s="15"/>
    </row>
    <row r="35" spans="1:10" s="6" customFormat="1" ht="12.75">
      <c r="A35" s="1" t="s">
        <v>23</v>
      </c>
      <c r="B35" s="1" t="s">
        <v>75</v>
      </c>
      <c r="C35" s="12">
        <v>0</v>
      </c>
      <c r="D35" s="19"/>
      <c r="E35" s="83">
        <f>SUM(C34:D34)</f>
        <v>6700</v>
      </c>
      <c r="F35" s="13"/>
      <c r="G35" s="12">
        <v>44200</v>
      </c>
      <c r="H35" s="19"/>
      <c r="I35" s="41">
        <f t="shared" si="6"/>
        <v>44200</v>
      </c>
      <c r="J35" s="15"/>
    </row>
    <row r="36" spans="1:10" s="6" customFormat="1" ht="12.75">
      <c r="A36" s="1" t="s">
        <v>23</v>
      </c>
      <c r="B36" s="1" t="s">
        <v>24</v>
      </c>
      <c r="C36" s="12">
        <v>0</v>
      </c>
      <c r="D36" s="19"/>
      <c r="E36" s="83">
        <f>SUM(C36:D36)</f>
        <v>0</v>
      </c>
      <c r="F36" s="13"/>
      <c r="G36" s="12">
        <v>37700</v>
      </c>
      <c r="H36" s="19"/>
      <c r="I36" s="41">
        <f t="shared" si="6"/>
        <v>37700</v>
      </c>
      <c r="J36" s="37"/>
    </row>
    <row r="37" spans="1:10" s="6" customFormat="1" ht="12.75">
      <c r="A37" s="1" t="s">
        <v>23</v>
      </c>
      <c r="B37" s="1" t="s">
        <v>76</v>
      </c>
      <c r="C37" s="12">
        <v>0</v>
      </c>
      <c r="D37" s="19"/>
      <c r="E37" s="83">
        <f>SUM(C37:D37)</f>
        <v>0</v>
      </c>
      <c r="F37" s="13"/>
      <c r="G37" s="12">
        <v>2000</v>
      </c>
      <c r="H37" s="19"/>
      <c r="I37" s="41">
        <f>SUM(G37:H37)</f>
        <v>2000</v>
      </c>
      <c r="J37" s="15"/>
    </row>
    <row r="38" spans="1:10" s="6" customFormat="1" ht="12.75">
      <c r="A38" s="1" t="s">
        <v>5</v>
      </c>
      <c r="B38" s="1" t="s">
        <v>26</v>
      </c>
      <c r="C38" s="12">
        <v>76000</v>
      </c>
      <c r="D38" s="12"/>
      <c r="E38" s="34">
        <f>SUM(C38:D38)</f>
        <v>76000</v>
      </c>
      <c r="F38" s="15"/>
      <c r="G38" s="12">
        <v>63225</v>
      </c>
      <c r="H38" s="12"/>
      <c r="I38" s="44">
        <f>SUM(G38:H38)</f>
        <v>63225</v>
      </c>
      <c r="J38" s="15"/>
    </row>
    <row r="39" spans="1:10" s="6" customFormat="1" ht="12.75">
      <c r="A39" s="1" t="s">
        <v>77</v>
      </c>
      <c r="B39" s="1" t="s">
        <v>25</v>
      </c>
      <c r="C39" s="12">
        <v>210600</v>
      </c>
      <c r="D39" s="12"/>
      <c r="E39" s="83">
        <f aca="true" t="shared" si="7" ref="E39:E48">SUM(C39:D39)</f>
        <v>210600</v>
      </c>
      <c r="F39" s="13"/>
      <c r="G39" s="12">
        <v>127400</v>
      </c>
      <c r="H39" s="12"/>
      <c r="I39" s="41">
        <f t="shared" si="6"/>
        <v>127400</v>
      </c>
      <c r="J39" s="15"/>
    </row>
    <row r="40" spans="1:10" s="6" customFormat="1" ht="12.75">
      <c r="A40" s="1" t="s">
        <v>68</v>
      </c>
      <c r="B40" s="1" t="s">
        <v>25</v>
      </c>
      <c r="C40" s="12">
        <v>-450</v>
      </c>
      <c r="D40" s="12"/>
      <c r="E40" s="83">
        <f t="shared" si="7"/>
        <v>-450</v>
      </c>
      <c r="F40" s="13"/>
      <c r="G40" s="12">
        <v>0</v>
      </c>
      <c r="H40" s="12"/>
      <c r="I40" s="41">
        <f t="shared" si="6"/>
        <v>0</v>
      </c>
      <c r="J40" s="15"/>
    </row>
    <row r="41" spans="1:10" s="6" customFormat="1" ht="12.75">
      <c r="A41" s="1" t="s">
        <v>12</v>
      </c>
      <c r="B41" s="1" t="s">
        <v>25</v>
      </c>
      <c r="C41" s="12">
        <v>18700</v>
      </c>
      <c r="D41" s="12"/>
      <c r="E41" s="83">
        <f t="shared" si="7"/>
        <v>18700</v>
      </c>
      <c r="F41" s="13"/>
      <c r="G41" s="12">
        <v>14150</v>
      </c>
      <c r="H41" s="12"/>
      <c r="I41" s="41">
        <f t="shared" si="6"/>
        <v>14150</v>
      </c>
      <c r="J41" s="15"/>
    </row>
    <row r="42" spans="1:10" s="6" customFormat="1" ht="12.75">
      <c r="A42" s="1" t="s">
        <v>10</v>
      </c>
      <c r="B42" s="1" t="s">
        <v>25</v>
      </c>
      <c r="C42" s="12">
        <v>43675</v>
      </c>
      <c r="D42" s="19"/>
      <c r="E42" s="83">
        <f t="shared" si="7"/>
        <v>43675</v>
      </c>
      <c r="F42" s="13"/>
      <c r="G42" s="12">
        <v>60825</v>
      </c>
      <c r="H42" s="19"/>
      <c r="I42" s="41">
        <f t="shared" si="6"/>
        <v>60825</v>
      </c>
      <c r="J42" s="15"/>
    </row>
    <row r="43" spans="1:10" s="6" customFormat="1" ht="12.75">
      <c r="A43" s="1" t="s">
        <v>27</v>
      </c>
      <c r="B43" s="1" t="s">
        <v>25</v>
      </c>
      <c r="C43" s="12">
        <v>8500</v>
      </c>
      <c r="D43" s="19"/>
      <c r="E43" s="83">
        <f t="shared" si="7"/>
        <v>8500</v>
      </c>
      <c r="F43" s="13"/>
      <c r="G43" s="12">
        <v>4000</v>
      </c>
      <c r="H43" s="19"/>
      <c r="I43" s="41">
        <f t="shared" si="6"/>
        <v>4000</v>
      </c>
      <c r="J43" s="15"/>
    </row>
    <row r="44" spans="1:9" ht="12.75">
      <c r="A44" s="1" t="s">
        <v>78</v>
      </c>
      <c r="B44" s="1" t="s">
        <v>25</v>
      </c>
      <c r="C44" s="12">
        <v>0</v>
      </c>
      <c r="D44" s="12"/>
      <c r="E44" s="83">
        <f t="shared" si="7"/>
        <v>0</v>
      </c>
      <c r="F44" s="13"/>
      <c r="G44" s="12">
        <v>5800</v>
      </c>
      <c r="H44" s="12"/>
      <c r="I44" s="41">
        <f t="shared" si="6"/>
        <v>5800</v>
      </c>
    </row>
    <row r="45" spans="1:9" ht="12.75">
      <c r="A45" s="1" t="s">
        <v>11</v>
      </c>
      <c r="B45" s="1" t="s">
        <v>25</v>
      </c>
      <c r="C45" s="12">
        <v>0</v>
      </c>
      <c r="D45" s="12"/>
      <c r="E45" s="83">
        <f t="shared" si="7"/>
        <v>0</v>
      </c>
      <c r="F45" s="13"/>
      <c r="G45" s="12">
        <v>139150</v>
      </c>
      <c r="H45" s="12"/>
      <c r="I45" s="41">
        <f t="shared" si="6"/>
        <v>139150</v>
      </c>
    </row>
    <row r="46" spans="1:9" ht="12.75">
      <c r="A46" s="1" t="s">
        <v>28</v>
      </c>
      <c r="B46" s="1" t="s">
        <v>25</v>
      </c>
      <c r="C46" s="12">
        <v>1300</v>
      </c>
      <c r="D46" s="12"/>
      <c r="E46" s="83">
        <f t="shared" si="7"/>
        <v>1300</v>
      </c>
      <c r="F46" s="13"/>
      <c r="G46" s="12">
        <v>21200</v>
      </c>
      <c r="H46" s="12"/>
      <c r="I46" s="41">
        <f t="shared" si="6"/>
        <v>21200</v>
      </c>
    </row>
    <row r="47" spans="1:9" ht="12.75">
      <c r="A47" s="1" t="s">
        <v>9</v>
      </c>
      <c r="B47" s="1" t="s">
        <v>29</v>
      </c>
      <c r="C47" s="12">
        <v>425</v>
      </c>
      <c r="D47" s="12"/>
      <c r="E47" s="83">
        <f t="shared" si="7"/>
        <v>425</v>
      </c>
      <c r="F47" s="13"/>
      <c r="G47" s="12">
        <v>0</v>
      </c>
      <c r="H47" s="12"/>
      <c r="I47" s="41">
        <f t="shared" si="6"/>
        <v>0</v>
      </c>
    </row>
    <row r="48" spans="1:9" ht="13.5" thickBot="1">
      <c r="A48" s="1" t="s">
        <v>30</v>
      </c>
      <c r="B48" s="1" t="s">
        <v>31</v>
      </c>
      <c r="C48" s="14">
        <v>35310</v>
      </c>
      <c r="D48" s="12">
        <v>-194685.07</v>
      </c>
      <c r="E48" s="83">
        <f t="shared" si="7"/>
        <v>-159375.07</v>
      </c>
      <c r="F48" s="13"/>
      <c r="G48" s="14">
        <v>25000</v>
      </c>
      <c r="H48" s="12">
        <v>-102366.2</v>
      </c>
      <c r="I48" s="41">
        <f t="shared" si="6"/>
        <v>-77366.2</v>
      </c>
    </row>
    <row r="49" spans="1:10" s="79" customFormat="1" ht="13.5" thickBot="1">
      <c r="A49" s="63" t="s">
        <v>32</v>
      </c>
      <c r="B49" s="64"/>
      <c r="C49" s="65">
        <f>SUM(C34:C48)</f>
        <v>400760</v>
      </c>
      <c r="D49" s="65">
        <f>SUM(D34:D48)</f>
        <v>-194685.07</v>
      </c>
      <c r="E49" s="84">
        <f>SUM(E35:E48)</f>
        <v>206074.93</v>
      </c>
      <c r="F49" s="76"/>
      <c r="G49" s="65">
        <f>SUM(G34:G48)</f>
        <v>590650</v>
      </c>
      <c r="H49" s="65">
        <f>SUM(H34:H48)</f>
        <v>-102366.2</v>
      </c>
      <c r="I49" s="67">
        <f>SUM(I34:I48)</f>
        <v>488283.8</v>
      </c>
      <c r="J49" s="78"/>
    </row>
    <row r="50" spans="1:9" ht="13.5" thickBot="1">
      <c r="A50" s="4"/>
      <c r="B50" s="4"/>
      <c r="C50" s="5"/>
      <c r="D50" s="4"/>
      <c r="E50" s="81"/>
      <c r="F50" s="5"/>
      <c r="G50" s="5"/>
      <c r="H50" s="4"/>
      <c r="I50" s="39"/>
    </row>
    <row r="51" spans="1:9" ht="13.5" thickBot="1">
      <c r="A51" s="7" t="s">
        <v>2</v>
      </c>
      <c r="B51" s="8" t="s">
        <v>34</v>
      </c>
      <c r="C51" s="18" t="s">
        <v>33</v>
      </c>
      <c r="D51" s="18" t="s">
        <v>4</v>
      </c>
      <c r="E51" s="82" t="s">
        <v>69</v>
      </c>
      <c r="F51" s="13"/>
      <c r="G51" s="18" t="s">
        <v>33</v>
      </c>
      <c r="H51" s="18" t="s">
        <v>4</v>
      </c>
      <c r="I51" s="40" t="s">
        <v>72</v>
      </c>
    </row>
    <row r="52" spans="1:9" ht="12.75">
      <c r="A52" s="1" t="s">
        <v>64</v>
      </c>
      <c r="C52" s="12"/>
      <c r="D52" s="12">
        <v>0</v>
      </c>
      <c r="E52" s="83">
        <f aca="true" t="shared" si="8" ref="E52:E62">SUM(C52:D52)</f>
        <v>0</v>
      </c>
      <c r="F52" s="13"/>
      <c r="G52" s="12"/>
      <c r="H52" s="12">
        <v>112.43</v>
      </c>
      <c r="I52" s="41">
        <f aca="true" t="shared" si="9" ref="I52:I68">SUM(G52:H52)</f>
        <v>112.43</v>
      </c>
    </row>
    <row r="53" spans="1:11" ht="12.75">
      <c r="A53" s="1" t="s">
        <v>47</v>
      </c>
      <c r="C53" s="12"/>
      <c r="D53" s="12">
        <v>-7230.5</v>
      </c>
      <c r="E53" s="83">
        <f t="shared" si="8"/>
        <v>-7230.5</v>
      </c>
      <c r="F53" s="13"/>
      <c r="G53" s="12"/>
      <c r="H53" s="12">
        <v>-779</v>
      </c>
      <c r="I53" s="41">
        <f t="shared" si="9"/>
        <v>-779</v>
      </c>
      <c r="J53" s="38"/>
      <c r="K53" s="3"/>
    </row>
    <row r="54" spans="1:9" ht="12.75">
      <c r="A54" s="1" t="s">
        <v>54</v>
      </c>
      <c r="C54" s="12"/>
      <c r="D54" s="12">
        <v>-17556.97</v>
      </c>
      <c r="E54" s="83">
        <f t="shared" si="8"/>
        <v>-17556.97</v>
      </c>
      <c r="F54" s="13"/>
      <c r="G54" s="12"/>
      <c r="H54" s="12">
        <v>-15780</v>
      </c>
      <c r="I54" s="41">
        <f t="shared" si="9"/>
        <v>-15780</v>
      </c>
    </row>
    <row r="55" spans="1:9" ht="12.75">
      <c r="A55" s="1" t="s">
        <v>35</v>
      </c>
      <c r="C55" s="12"/>
      <c r="D55" s="12">
        <v>-20092.47</v>
      </c>
      <c r="E55" s="83">
        <f t="shared" si="8"/>
        <v>-20092.47</v>
      </c>
      <c r="F55" s="13"/>
      <c r="G55" s="12"/>
      <c r="H55" s="12">
        <v>-4771.75</v>
      </c>
      <c r="I55" s="41">
        <f t="shared" si="9"/>
        <v>-4771.75</v>
      </c>
    </row>
    <row r="56" spans="1:9" ht="12.75">
      <c r="A56" s="1" t="s">
        <v>65</v>
      </c>
      <c r="C56" s="12"/>
      <c r="D56" s="12">
        <v>-11580.28</v>
      </c>
      <c r="E56" s="83">
        <f t="shared" si="8"/>
        <v>-11580.28</v>
      </c>
      <c r="F56" s="13"/>
      <c r="G56" s="12"/>
      <c r="H56" s="12">
        <v>-8926.76</v>
      </c>
      <c r="I56" s="41">
        <f t="shared" si="9"/>
        <v>-8926.76</v>
      </c>
    </row>
    <row r="57" spans="1:9" ht="12.75">
      <c r="A57" s="20" t="s">
        <v>36</v>
      </c>
      <c r="B57" s="20"/>
      <c r="C57" s="12"/>
      <c r="D57" s="12">
        <v>-8019.48</v>
      </c>
      <c r="E57" s="83">
        <f t="shared" si="8"/>
        <v>-8019.48</v>
      </c>
      <c r="F57" s="13"/>
      <c r="G57" s="12"/>
      <c r="H57" s="12">
        <v>-6311.03</v>
      </c>
      <c r="I57" s="41">
        <f t="shared" si="9"/>
        <v>-6311.03</v>
      </c>
    </row>
    <row r="58" spans="1:9" ht="12.75">
      <c r="A58" s="20" t="s">
        <v>37</v>
      </c>
      <c r="B58" s="20"/>
      <c r="C58" s="12"/>
      <c r="D58" s="12">
        <v>-11378</v>
      </c>
      <c r="E58" s="83">
        <f t="shared" si="8"/>
        <v>-11378</v>
      </c>
      <c r="F58" s="13"/>
      <c r="G58" s="12"/>
      <c r="H58" s="12">
        <v>0</v>
      </c>
      <c r="I58" s="41">
        <f t="shared" si="9"/>
        <v>0</v>
      </c>
    </row>
    <row r="59" spans="1:9" ht="12.75">
      <c r="A59" s="20" t="s">
        <v>38</v>
      </c>
      <c r="B59" s="20"/>
      <c r="C59" s="12">
        <v>10000</v>
      </c>
      <c r="D59" s="12">
        <v>-42625</v>
      </c>
      <c r="E59" s="83">
        <f t="shared" si="8"/>
        <v>-32625</v>
      </c>
      <c r="F59" s="13"/>
      <c r="G59" s="12">
        <v>10000</v>
      </c>
      <c r="H59" s="12">
        <v>-43875</v>
      </c>
      <c r="I59" s="41">
        <f t="shared" si="9"/>
        <v>-33875</v>
      </c>
    </row>
    <row r="60" spans="1:9" ht="12.75">
      <c r="A60" s="20" t="s">
        <v>39</v>
      </c>
      <c r="B60" s="20"/>
      <c r="C60" s="12"/>
      <c r="D60" s="12">
        <v>-21181.03</v>
      </c>
      <c r="E60" s="83">
        <f t="shared" si="8"/>
        <v>-21181.03</v>
      </c>
      <c r="F60" s="13"/>
      <c r="G60" s="12"/>
      <c r="H60" s="12">
        <v>-3640.94</v>
      </c>
      <c r="I60" s="41">
        <f t="shared" si="9"/>
        <v>-3640.94</v>
      </c>
    </row>
    <row r="61" spans="1:10" ht="12.75">
      <c r="A61" s="20" t="s">
        <v>40</v>
      </c>
      <c r="B61" s="20"/>
      <c r="C61" s="12"/>
      <c r="D61" s="12">
        <v>-7457.9</v>
      </c>
      <c r="E61" s="83">
        <f t="shared" si="8"/>
        <v>-7457.9</v>
      </c>
      <c r="F61" s="13"/>
      <c r="G61" s="12"/>
      <c r="H61" s="12">
        <v>-6966.51</v>
      </c>
      <c r="I61" s="41">
        <f t="shared" si="9"/>
        <v>-6966.51</v>
      </c>
      <c r="J61" s="37"/>
    </row>
    <row r="62" spans="1:10" ht="12.75">
      <c r="A62" s="20" t="s">
        <v>41</v>
      </c>
      <c r="B62" s="20"/>
      <c r="C62" s="12"/>
      <c r="D62" s="12">
        <v>-29321.21</v>
      </c>
      <c r="E62" s="83">
        <f t="shared" si="8"/>
        <v>-29321.21</v>
      </c>
      <c r="F62" s="13"/>
      <c r="G62" s="12"/>
      <c r="H62" s="12">
        <v>-29526.09</v>
      </c>
      <c r="I62" s="41">
        <f t="shared" si="9"/>
        <v>-29526.09</v>
      </c>
      <c r="J62" s="38"/>
    </row>
    <row r="63" spans="1:9" ht="12.75">
      <c r="A63" s="20" t="s">
        <v>45</v>
      </c>
      <c r="B63" s="20"/>
      <c r="C63" s="12"/>
      <c r="D63" s="12">
        <v>-68325</v>
      </c>
      <c r="E63" s="83">
        <f aca="true" t="shared" si="10" ref="E63:E68">SUM(C63:D63)</f>
        <v>-68325</v>
      </c>
      <c r="F63" s="13"/>
      <c r="G63" s="12"/>
      <c r="H63" s="12">
        <v>-52587.5</v>
      </c>
      <c r="I63" s="41">
        <f>SUM(G63:H63)</f>
        <v>-52587.5</v>
      </c>
    </row>
    <row r="64" spans="1:10" ht="12.75">
      <c r="A64" s="20" t="s">
        <v>63</v>
      </c>
      <c r="B64" s="20"/>
      <c r="C64" s="12">
        <v>15000</v>
      </c>
      <c r="D64" s="12">
        <v>-89000.44</v>
      </c>
      <c r="E64" s="83">
        <f t="shared" si="10"/>
        <v>-74000.44</v>
      </c>
      <c r="F64" s="13"/>
      <c r="G64" s="12">
        <v>15000</v>
      </c>
      <c r="H64" s="12">
        <v>-96207.09</v>
      </c>
      <c r="I64" s="41">
        <f t="shared" si="9"/>
        <v>-81207.09</v>
      </c>
      <c r="J64" s="37"/>
    </row>
    <row r="65" spans="1:10" ht="12.75">
      <c r="A65" s="20" t="s">
        <v>42</v>
      </c>
      <c r="B65" s="20"/>
      <c r="C65" s="12">
        <v>220000</v>
      </c>
      <c r="D65" s="12">
        <v>-957604.1</v>
      </c>
      <c r="E65" s="83">
        <f t="shared" si="10"/>
        <v>-737604.1</v>
      </c>
      <c r="F65" s="13"/>
      <c r="G65" s="12">
        <v>265000</v>
      </c>
      <c r="H65" s="12">
        <v>-975097.46</v>
      </c>
      <c r="I65" s="41">
        <f t="shared" si="9"/>
        <v>-710097.46</v>
      </c>
      <c r="J65" s="38"/>
    </row>
    <row r="66" spans="1:10" ht="12.75">
      <c r="A66" s="20" t="s">
        <v>43</v>
      </c>
      <c r="B66" s="20"/>
      <c r="C66" s="12"/>
      <c r="D66" s="12">
        <v>-305.05</v>
      </c>
      <c r="E66" s="83">
        <f t="shared" si="10"/>
        <v>-305.05</v>
      </c>
      <c r="F66" s="13"/>
      <c r="G66" s="12"/>
      <c r="H66" s="12">
        <v>-5166.52</v>
      </c>
      <c r="I66" s="41">
        <f t="shared" si="9"/>
        <v>-5166.52</v>
      </c>
      <c r="J66" s="34"/>
    </row>
    <row r="67" spans="1:9" ht="12.75">
      <c r="A67" s="20" t="s">
        <v>44</v>
      </c>
      <c r="B67" s="20"/>
      <c r="C67" s="12">
        <v>679299</v>
      </c>
      <c r="D67" s="12">
        <v>0</v>
      </c>
      <c r="E67" s="83">
        <f t="shared" si="10"/>
        <v>679299</v>
      </c>
      <c r="F67" s="13"/>
      <c r="G67" s="12">
        <v>831526</v>
      </c>
      <c r="H67" s="12"/>
      <c r="I67" s="41">
        <f t="shared" si="9"/>
        <v>831526</v>
      </c>
    </row>
    <row r="68" spans="1:9" ht="13.5" thickBot="1">
      <c r="A68" s="20" t="s">
        <v>79</v>
      </c>
      <c r="B68" s="20"/>
      <c r="C68" s="12">
        <v>60709</v>
      </c>
      <c r="D68" s="12"/>
      <c r="E68" s="83">
        <f t="shared" si="10"/>
        <v>60709</v>
      </c>
      <c r="F68" s="13"/>
      <c r="G68" s="12">
        <v>79917.64</v>
      </c>
      <c r="H68" s="12"/>
      <c r="I68" s="41">
        <f t="shared" si="9"/>
        <v>79917.64</v>
      </c>
    </row>
    <row r="69" spans="1:10" s="79" customFormat="1" ht="13.5" thickBot="1">
      <c r="A69" s="63" t="s">
        <v>46</v>
      </c>
      <c r="B69" s="64"/>
      <c r="C69" s="65">
        <f>SUM(C52:C68)</f>
        <v>985008</v>
      </c>
      <c r="D69" s="65">
        <f>SUM(D52:D68)</f>
        <v>-1291677.43</v>
      </c>
      <c r="E69" s="84">
        <f>SUM(E52:E68)</f>
        <v>-306669.43000000005</v>
      </c>
      <c r="F69" s="76"/>
      <c r="G69" s="65">
        <f>SUM(G52:G68)</f>
        <v>1201443.64</v>
      </c>
      <c r="H69" s="65">
        <f>SUM(H52:H68)</f>
        <v>-1249523.22</v>
      </c>
      <c r="I69" s="67">
        <f>SUM(I52:I68)</f>
        <v>-48079.57999999997</v>
      </c>
      <c r="J69" s="78"/>
    </row>
    <row r="70" spans="1:9" ht="7.9" customHeight="1" thickBot="1">
      <c r="A70" s="6"/>
      <c r="B70" s="6"/>
      <c r="C70" s="16"/>
      <c r="D70" s="17"/>
      <c r="E70" s="3"/>
      <c r="F70" s="15"/>
      <c r="G70" s="16"/>
      <c r="H70" s="17"/>
      <c r="I70" s="43"/>
    </row>
    <row r="71" spans="1:9" ht="13.5" thickBot="1">
      <c r="A71" s="31" t="s">
        <v>58</v>
      </c>
      <c r="B71" s="8"/>
      <c r="C71" s="18">
        <f>SUM(C14+C31+C49+C69)</f>
        <v>2042668</v>
      </c>
      <c r="D71" s="18">
        <f>SUM(D14+D31+D49+D69)</f>
        <v>-1903925.3599999999</v>
      </c>
      <c r="E71" s="88">
        <f>(E14+E31+E49+E69)</f>
        <v>138742.6399999999</v>
      </c>
      <c r="F71" s="15"/>
      <c r="G71" s="18">
        <f>SUM(G14+G31+G49+G69)</f>
        <v>2451100.6399999997</v>
      </c>
      <c r="H71" s="18">
        <f>SUM(H14+H31+H49+H69)</f>
        <v>-1884625.66</v>
      </c>
      <c r="I71" s="42">
        <f>(I14+I31+I49+I69)</f>
        <v>566474.98</v>
      </c>
    </row>
    <row r="72" spans="1:9" ht="12.75">
      <c r="A72" s="47" t="s">
        <v>60</v>
      </c>
      <c r="B72" s="6"/>
      <c r="C72" s="48"/>
      <c r="D72" s="52"/>
      <c r="E72" s="89"/>
      <c r="G72" s="48"/>
      <c r="H72" s="52"/>
      <c r="I72" s="58"/>
    </row>
    <row r="73" spans="1:9" ht="12.75">
      <c r="A73" s="49" t="s">
        <v>85</v>
      </c>
      <c r="B73" s="6"/>
      <c r="C73" s="102">
        <v>367492.25</v>
      </c>
      <c r="D73" s="51">
        <v>-450320.88</v>
      </c>
      <c r="E73" s="90">
        <f>SUM(C73:D73)</f>
        <v>-82828.63</v>
      </c>
      <c r="F73" s="15"/>
      <c r="G73" s="105"/>
      <c r="H73" s="104"/>
      <c r="I73" s="43"/>
    </row>
    <row r="74" spans="1:9" ht="12.75">
      <c r="A74" s="49" t="s">
        <v>80</v>
      </c>
      <c r="B74" s="94"/>
      <c r="C74" s="51"/>
      <c r="D74" s="51"/>
      <c r="E74" s="90"/>
      <c r="F74" s="94"/>
      <c r="G74" s="51">
        <v>60000</v>
      </c>
      <c r="H74" s="51">
        <v>-60000</v>
      </c>
      <c r="I74" s="50">
        <f>SUM(G74:H74)</f>
        <v>0</v>
      </c>
    </row>
    <row r="75" spans="1:9" ht="12.75">
      <c r="A75" s="49" t="s">
        <v>81</v>
      </c>
      <c r="B75" s="94"/>
      <c r="C75" s="51"/>
      <c r="D75" s="51"/>
      <c r="E75" s="90"/>
      <c r="F75" s="94"/>
      <c r="G75" s="51">
        <v>33799</v>
      </c>
      <c r="H75" s="51">
        <v>-32746.01</v>
      </c>
      <c r="I75" s="50">
        <f>SUM(G75:H75)</f>
        <v>1052.9900000000016</v>
      </c>
    </row>
    <row r="76" spans="1:9" ht="12.75">
      <c r="A76" s="49" t="s">
        <v>82</v>
      </c>
      <c r="B76" s="53"/>
      <c r="C76" s="51"/>
      <c r="D76" s="51"/>
      <c r="E76" s="90"/>
      <c r="F76" s="53"/>
      <c r="G76" s="51">
        <v>56084</v>
      </c>
      <c r="H76" s="51">
        <v>-55745</v>
      </c>
      <c r="I76" s="50">
        <f>SUM(G76:H76)</f>
        <v>339</v>
      </c>
    </row>
    <row r="77" spans="1:9" ht="12.75">
      <c r="A77" s="1" t="s">
        <v>83</v>
      </c>
      <c r="C77" s="95"/>
      <c r="D77" s="35"/>
      <c r="E77" s="38"/>
      <c r="F77" s="15"/>
      <c r="G77" s="102">
        <v>36084</v>
      </c>
      <c r="H77" s="1">
        <v>-35992.35</v>
      </c>
      <c r="I77" s="99">
        <f>SUM(G77:H77)</f>
        <v>91.65000000000146</v>
      </c>
    </row>
    <row r="78" spans="1:9" ht="13.5" thickBot="1">
      <c r="A78" s="1" t="s">
        <v>84</v>
      </c>
      <c r="C78" s="96"/>
      <c r="D78" s="97"/>
      <c r="E78" s="98"/>
      <c r="F78" s="101"/>
      <c r="G78" s="103">
        <v>48072</v>
      </c>
      <c r="H78" s="2">
        <v>-57404</v>
      </c>
      <c r="I78" s="100">
        <f>SUM(G78:H78)</f>
        <v>-9332</v>
      </c>
    </row>
    <row r="79" spans="1:9" ht="13.5" thickBot="1">
      <c r="A79" s="59" t="s">
        <v>61</v>
      </c>
      <c r="B79" s="61"/>
      <c r="C79" s="60">
        <f>SUM(C73:C78)</f>
        <v>367492.25</v>
      </c>
      <c r="D79" s="60">
        <f>SUM(D73:D78)</f>
        <v>-450320.88</v>
      </c>
      <c r="E79" s="91">
        <f>SUM(E73:E78)</f>
        <v>-82828.63</v>
      </c>
      <c r="F79" s="61"/>
      <c r="G79" s="60">
        <f>SUM(G74:G78)</f>
        <v>234039</v>
      </c>
      <c r="H79" s="60">
        <f>SUM(H74:H78)</f>
        <v>-241887.36000000002</v>
      </c>
      <c r="I79" s="62">
        <f>SUM(I74:I78)</f>
        <v>-7848.359999999997</v>
      </c>
    </row>
    <row r="80" spans="1:9" ht="13.5" thickBot="1">
      <c r="A80" s="54" t="s">
        <v>62</v>
      </c>
      <c r="B80" s="56"/>
      <c r="C80" s="55">
        <f>SUM(C71,C79)</f>
        <v>2410160.25</v>
      </c>
      <c r="D80" s="55">
        <f>SUM(D71,D79)</f>
        <v>-2354246.2399999998</v>
      </c>
      <c r="E80" s="92">
        <f>SUM(E71,E79)</f>
        <v>55914.00999999989</v>
      </c>
      <c r="F80" s="56"/>
      <c r="G80" s="55">
        <f>SUM(G71,G79)</f>
        <v>2685139.6399999997</v>
      </c>
      <c r="H80" s="55">
        <f>SUM(H71,H79)</f>
        <v>-2126513.02</v>
      </c>
      <c r="I80" s="57">
        <f>SUM(I71,I79)</f>
        <v>558626.62</v>
      </c>
    </row>
    <row r="81" spans="1:10" ht="12.75">
      <c r="A81" s="6"/>
      <c r="B81" s="6"/>
      <c r="C81" s="6"/>
      <c r="D81" s="6"/>
      <c r="E81" s="81"/>
      <c r="G81" s="6"/>
      <c r="H81" s="6"/>
      <c r="I81" s="39"/>
      <c r="J81" s="1"/>
    </row>
    <row r="82" ht="12.75">
      <c r="J82" s="1"/>
    </row>
    <row r="83" ht="12.75"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  <row r="89" ht="12.75">
      <c r="J89" s="1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ht="12.75">
      <c r="J95" s="1"/>
    </row>
    <row r="96" ht="12.75">
      <c r="J96" s="1"/>
    </row>
  </sheetData>
  <printOptions gridLines="1" horizontalCentered="1" verticalCentered="1"/>
  <pageMargins left="0" right="0.27" top="0.23" bottom="0.31496062992125984" header="0.17" footer="0"/>
  <pageSetup fitToHeight="2" horizontalDpi="600" verticalDpi="600" orientation="portrait" paperSize="9" scale="7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setlementet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Gorm Hansen</dc:creator>
  <cp:keywords/>
  <dc:description/>
  <cp:lastModifiedBy>Cecilie Jeberg Kjær</cp:lastModifiedBy>
  <cp:lastPrinted>2022-04-04T14:15:45Z</cp:lastPrinted>
  <dcterms:created xsi:type="dcterms:W3CDTF">2001-09-03T14:02:41Z</dcterms:created>
  <dcterms:modified xsi:type="dcterms:W3CDTF">2022-06-21T09:27:11Z</dcterms:modified>
  <cp:category/>
  <cp:version/>
  <cp:contentType/>
  <cp:contentStatus/>
</cp:coreProperties>
</file>